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7995" activeTab="0"/>
  </bookViews>
  <sheets>
    <sheet name="NOTES" sheetId="1" r:id="rId1"/>
    <sheet name="Tanser 2003 data" sheetId="2" r:id="rId2"/>
    <sheet name="DALYs due to CC 2004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LEX1955">'[1]summary-targets'!#REF!</definedName>
    <definedName name="_LEX1975">'[1]summary-targets'!#REF!</definedName>
    <definedName name="_LEX2025">'[1]summary-targets'!#REF!</definedName>
    <definedName name="_reg98">'[2]whoreg'!#REF!</definedName>
    <definedName name="_resul">'[3]slop-inter'!$A$45:$AG$48</definedName>
    <definedName name="_yellowF">#REF!</definedName>
    <definedName name="_yellowM">#REF!</definedName>
    <definedName name="data">#REF!</definedName>
    <definedName name="GBDageD95">'[4]Deaths'!$A$1:$T$643</definedName>
    <definedName name="home">'[3]slop-inter'!$D$1:$F$1</definedName>
    <definedName name="label">'[3]lx'!$D$1788:$E$1825</definedName>
    <definedName name="PA">#REF!</definedName>
    <definedName name="pop">#REF!</definedName>
    <definedName name="ppp">'[5]Setup'!#REF!</definedName>
    <definedName name="PrintAr2">#REF!</definedName>
    <definedName name="regeco98">'[2]whoregeco'!#REF!</definedName>
    <definedName name="SlopeF">#REF!</definedName>
    <definedName name="slopeintercept">'[6]intercept+slope projections'!$A$3:$H$29</definedName>
    <definedName name="slopeM">#REF!</definedName>
    <definedName name="sort1">'[6]intercept+slope projections'!$A$3:$B$29</definedName>
    <definedName name="sort2">'[6]intercept+slope projections'!$D$3:$F$29</definedName>
    <definedName name="sort3">'[6]intercept+slope projections'!$E$3:$F$29</definedName>
    <definedName name="sort4">'[6]intercept+slope projections'!$G$3:$H$29</definedName>
    <definedName name="SPSS">#REF!</definedName>
    <definedName name="year">'[6]intercept+slope projections'!$A$3:$A$29</definedName>
    <definedName name="yll">'[5]Setup'!#REF!</definedName>
    <definedName name="yll00">'[7]Setup'!#REF!</definedName>
    <definedName name="yll13">'[7]Setup'!#REF!</definedName>
  </definedNames>
  <calcPr fullCalcOnLoad="1"/>
</workbook>
</file>

<file path=xl/sharedStrings.xml><?xml version="1.0" encoding="utf-8"?>
<sst xmlns="http://schemas.openxmlformats.org/spreadsheetml/2006/main" count="445" uniqueCount="142">
  <si>
    <t>Plains</t>
  </si>
  <si>
    <t>Malaria</t>
  </si>
  <si>
    <t>Diarrhoeal diseases</t>
  </si>
  <si>
    <t>Protein-energy malnutrition</t>
  </si>
  <si>
    <t>Somalia</t>
  </si>
  <si>
    <t>Eritrea</t>
  </si>
  <si>
    <t>Djibouti</t>
  </si>
  <si>
    <t>Ethiopia</t>
  </si>
  <si>
    <t>Uganda</t>
  </si>
  <si>
    <t>Burundi</t>
  </si>
  <si>
    <t>Rwanda</t>
  </si>
  <si>
    <t>Kenya</t>
  </si>
  <si>
    <t>Total</t>
  </si>
  <si>
    <t>http://www.who.int/entity/healthinfo/global_burden_disease/gbddeathdalycountryestimates2004.xls</t>
  </si>
  <si>
    <t>Disease</t>
  </si>
  <si>
    <t>Source:</t>
  </si>
  <si>
    <t>All causes</t>
  </si>
  <si>
    <t>http://www.who.int/healthinfo/global_burden_disease/risk_factors/en/</t>
  </si>
  <si>
    <t>scroll to:</t>
  </si>
  <si>
    <t>ATTRIBUTABLE STANDARD DALYS (3% DISCOUNTING, AGE WEIGHTS)</t>
  </si>
  <si>
    <t>Risk factor and disease or injury cause</t>
  </si>
  <si>
    <t>MDG regions</t>
  </si>
  <si>
    <t>Share due to CC</t>
  </si>
  <si>
    <t>Tanzania</t>
  </si>
  <si>
    <t>worksheet label:</t>
  </si>
  <si>
    <t>DALY rates</t>
  </si>
  <si>
    <t>lake</t>
  </si>
  <si>
    <t>horn</t>
  </si>
  <si>
    <t>plain</t>
  </si>
  <si>
    <t>Kenya lake</t>
  </si>
  <si>
    <t>Kenya plains</t>
  </si>
  <si>
    <t>Tanzania lake</t>
  </si>
  <si>
    <t>Tanzania plains</t>
  </si>
  <si>
    <t>Lake and plains, DALY due to CC per 100,000 population</t>
  </si>
  <si>
    <t>Due to CC</t>
  </si>
  <si>
    <t>DALYs per 100,000 population for key diseases, 2004</t>
  </si>
  <si>
    <t>Sub-Saharan Africa DALYs for key diseases (years)</t>
  </si>
  <si>
    <t>calculated from data above</t>
  </si>
  <si>
    <t>DALYs due to CC by ecoregion, 2004</t>
  </si>
  <si>
    <t>Horn</t>
  </si>
  <si>
    <t>Lake</t>
  </si>
  <si>
    <t>Plain</t>
  </si>
  <si>
    <t>Our calculations based on CIESIN population data for 2005</t>
  </si>
  <si>
    <t>Country / Ecoregion population data 2005</t>
  </si>
  <si>
    <t>GDP per capita by ecoregion, in constant 2005 $US million</t>
  </si>
  <si>
    <t>Source:  Our calculations as set out in spreadsheet "economic and population indicators"</t>
  </si>
  <si>
    <t>Country</t>
  </si>
  <si>
    <t>Current</t>
  </si>
  <si>
    <t>B1</t>
  </si>
  <si>
    <t>A2a</t>
  </si>
  <si>
    <t>A1F1</t>
  </si>
  <si>
    <t>Person-months exposure (millions)</t>
  </si>
  <si>
    <t>Population exposure (millions)</t>
  </si>
  <si>
    <t xml:space="preserve">Tanser, F.T, Sharp. B, le Sueur, D. 2003. Potential effect of climate change on malaria transmission in Africa. The Lancet 362 (9398) : 1792-1798. </t>
  </si>
  <si>
    <t>Available online at http://www.thelancet.com/journals/lancet/article/PIIS0140673603148982/abstract</t>
  </si>
  <si>
    <t>Table on page 7.</t>
  </si>
  <si>
    <t xml:space="preserve">Numbers are derived from present climate conditions and increase projected to the end of the 21st century (2070–2099), assuming a constant population. </t>
  </si>
  <si>
    <t>Percent change</t>
  </si>
  <si>
    <t>Table 3: Estimated P falciparum malaria population exposure in Africa with the HadCM3 B1, A2a, and A1FI climate scenarios</t>
  </si>
  <si>
    <t>2004/5</t>
  </si>
  <si>
    <t xml:space="preserve">   lake</t>
  </si>
  <si>
    <t xml:space="preserve">   plain</t>
  </si>
  <si>
    <t>Djibouti (est)</t>
  </si>
  <si>
    <t>Expected changes in exposure by 2070-99  including estimated values for Djibouti and for lake &amp; plain</t>
  </si>
  <si>
    <t>Estimated change in exposure to 2050</t>
  </si>
  <si>
    <t>intermediate calculations</t>
  </si>
  <si>
    <t>Percent change in exposure 2050 by ecoregion</t>
  </si>
  <si>
    <t>GDP 2050</t>
  </si>
  <si>
    <t>GDP/cap</t>
  </si>
  <si>
    <t xml:space="preserve"> DALYs per 100,000 due to Climate Change:</t>
  </si>
  <si>
    <t>Total DALYs for key diseases, 2004/5</t>
  </si>
  <si>
    <t>calculated from data above and population below</t>
  </si>
  <si>
    <t>DALYs due to CC, 2004/5</t>
  </si>
  <si>
    <t>Lake and Plains, Total DALYs for key diseases per 100,000 population, 2004</t>
  </si>
  <si>
    <t>Lake and Plains, total DALYs for key diseases, 2004/5</t>
  </si>
  <si>
    <t>Costs by disease 2004/5</t>
  </si>
  <si>
    <t>DALYs due to key diseases by ecoregion, 2004/5</t>
  </si>
  <si>
    <t>Cost Imposed by CC-engendered DALYs, by ecoregion, 2004/5, in $US 1000s</t>
  </si>
  <si>
    <t>Cost Imposed by key diseases by ecoregion, 2004/5, in $US 1000s</t>
  </si>
  <si>
    <t>Total cost</t>
  </si>
  <si>
    <t>Cost due to CC</t>
  </si>
  <si>
    <t xml:space="preserve">Costs by disease 2050 </t>
  </si>
  <si>
    <t>Without CC growth</t>
  </si>
  <si>
    <t>Costs due to CC in 2004 - to cut and paste in table to the left</t>
  </si>
  <si>
    <t>if you want to project costs due to CC at 2004 level.</t>
  </si>
  <si>
    <t>(CC or total) Cost projection due to changes in population and income over time (in thousands for CC or millions for total)</t>
  </si>
  <si>
    <t xml:space="preserve"> equivalent values for total costs</t>
  </si>
  <si>
    <t>Cost imposed by increase in malaria and other diseases due to CC, in $US thousands</t>
  </si>
  <si>
    <t>W/out CC</t>
  </si>
  <si>
    <t>Costs</t>
  </si>
  <si>
    <t>2004-5</t>
  </si>
  <si>
    <t>Comparison: GDP</t>
  </si>
  <si>
    <t>Costs 2050 due to CC</t>
  </si>
  <si>
    <t>Costs 2050</t>
  </si>
  <si>
    <t>Share of pop w/in ecoregion</t>
  </si>
  <si>
    <t>DALYs due to malaria by country, 2004/5</t>
  </si>
  <si>
    <t>Kenya plain</t>
  </si>
  <si>
    <t>Tanzania plain</t>
  </si>
  <si>
    <t>Cost of DALYs due to malaria by country, in $US 1000s</t>
  </si>
  <si>
    <t>Cost of DALYs due to malaria by country, 2004/5, in 1000s  (not CC related)   Somalia uses Horn GDP/cap and Horn GDP growth rate</t>
  </si>
  <si>
    <t>Somalia uses Horn GDP/cap and Horn GDP growth rates</t>
  </si>
  <si>
    <t>Sum, cost by ecoregions</t>
  </si>
  <si>
    <t>total</t>
  </si>
  <si>
    <t>total malaria</t>
  </si>
  <si>
    <t xml:space="preserve">Costs calculated by </t>
  </si>
  <si>
    <t>summing costs at ecoregion</t>
  </si>
  <si>
    <t>level and then growing</t>
  </si>
  <si>
    <t>them over time, then</t>
  </si>
  <si>
    <t>applying Tanser values.</t>
  </si>
  <si>
    <t>GDP</t>
  </si>
  <si>
    <t>checkpops:</t>
  </si>
  <si>
    <t>shares of 2050 GDP</t>
  </si>
  <si>
    <t>Somalia (a)</t>
  </si>
  <si>
    <t>(a)  Costs associated with a DALY for Somalia are calculated using GDP per capita for the Horn ecoregion, since there are no national accounts data for Somalia.</t>
  </si>
  <si>
    <t>Table XX.  Costs imposed by malaria without climate change and due to climate change, in $US 1000.</t>
  </si>
  <si>
    <t>Table xx.  Costs of malnutrition and diarrheal diseases, $US 1000s</t>
  </si>
  <si>
    <t>2050</t>
  </si>
  <si>
    <t>these are not the values used - we used values done by country and summed them.</t>
  </si>
  <si>
    <t>these values are used, not ones by country and summed.</t>
  </si>
  <si>
    <t>(check that population shares are correct)</t>
  </si>
  <si>
    <t>Calculation of impacts of climate change on costs imposed by malaria</t>
  </si>
  <si>
    <t>share</t>
  </si>
  <si>
    <t>Average CC across SRES</t>
  </si>
  <si>
    <t>Coefficients for changes in rates of malaria from Tanser et al, and calculations to apply them to DALYs from malaria</t>
  </si>
  <si>
    <t>Health March 2011 - NOTES</t>
  </si>
  <si>
    <t>DALYs due to CC 2004</t>
  </si>
  <si>
    <t>This spreadsheet contains the calculations carried out to estimate the costs imposed by climate change through increased malaria.</t>
  </si>
  <si>
    <t>This worksheet begins with data from the World Health Organization on current levels of malaria (and other diseases),</t>
  </si>
  <si>
    <t>expressed in disability adjusted life years (DALYs).  In a series of tables, the rate of DALYs for malaria per 100,000</t>
  </si>
  <si>
    <t xml:space="preserve">people is converted to the total number of DALYs. </t>
  </si>
  <si>
    <r>
      <t xml:space="preserve">THEY ARE </t>
    </r>
    <r>
      <rPr>
        <b/>
        <i/>
        <sz val="10"/>
        <rFont val="Gill Sans MT"/>
        <family val="2"/>
      </rPr>
      <t>NOT</t>
    </r>
    <r>
      <rPr>
        <b/>
        <sz val="10"/>
        <rFont val="Gill Sans MT"/>
        <family val="2"/>
      </rPr>
      <t xml:space="preserve"> USED IN CALCULATING THE IMPACTS OF CLIMATE CHANGE ON MALARIA IN THE STUDY.</t>
    </r>
  </si>
  <si>
    <t>ALL VALUES SHADED IN GRAY ARE CALCULATED USING WORLD HEALTH ORGANIZATION DATA ON MALARIA DUE TO CLIMATE CHANGE IN 2004.</t>
  </si>
  <si>
    <t xml:space="preserve">The WHO data also estimate the number of DALYs due to climate change. </t>
  </si>
  <si>
    <t xml:space="preserve">Values calculated using those data (shaded in gray and in small font) are NOT used in the study, although they have </t>
  </si>
  <si>
    <t>not been deleted from the worksheet.</t>
  </si>
  <si>
    <t xml:space="preserve">The worksheet then projects the total costs of malaria growth due to population and income growth </t>
  </si>
  <si>
    <t>(not due to climate change) to 2050.</t>
  </si>
  <si>
    <t>It then applies the Tanser et al coefficients to calculate the change in costs due to climate change.</t>
  </si>
  <si>
    <t>Tanser 2003 data</t>
  </si>
  <si>
    <t>This worksheet begins with the coefficients for growth of malaria from Tanser et al.</t>
  </si>
  <si>
    <t>It then carries out the calculations needed to arrive at the coefficients needed to project the change in costs</t>
  </si>
  <si>
    <t>of malaria due to climate change.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</si>
</sst>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[$$-409]* #,##0_ ;_-[$$-409]* \-#,##0\ ;_-[$$-409]* &quot;-&quot;_ ;_-@_ "/>
    <numFmt numFmtId="173" formatCode="#\,###"/>
    <numFmt numFmtId="174" formatCode="_(* #,##0_);_(* \(#,##0\);_(* &quot;-&quot;??_);_(@_)"/>
    <numFmt numFmtId="175" formatCode="_(* #,##0.0_);_(* \(#,##0.0\);_(* &quot;-&quot;??_);_(@_)"/>
    <numFmt numFmtId="176" formatCode="0.0%"/>
    <numFmt numFmtId="177" formatCode="###\ ###\ ##0"/>
    <numFmt numFmtId="178" formatCode="&quot;$&quot;#,##0;\-&quot;$&quot;#,##0"/>
    <numFmt numFmtId="179" formatCode="0_)"/>
    <numFmt numFmtId="180" formatCode="#\ ###\ ##0"/>
    <numFmt numFmtId="181" formatCode="&quot;$&quot;#,##0.00"/>
    <numFmt numFmtId="182" formatCode="&quot;$&quot;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00"/>
    <numFmt numFmtId="188" formatCode="0.0000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Helvetica"/>
      <family val="0"/>
    </font>
    <font>
      <sz val="10"/>
      <name val="Geneva"/>
      <family val="0"/>
    </font>
    <font>
      <sz val="9"/>
      <name val="Helvetica"/>
      <family val="0"/>
    </font>
    <font>
      <b/>
      <i/>
      <sz val="9"/>
      <name val="Helvetic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Gill Sans MT"/>
      <family val="2"/>
    </font>
    <font>
      <b/>
      <sz val="10"/>
      <color indexed="8"/>
      <name val="Gill Sans MT"/>
      <family val="2"/>
    </font>
    <font>
      <u val="single"/>
      <sz val="10"/>
      <color indexed="12"/>
      <name val="Arial"/>
      <family val="2"/>
    </font>
    <font>
      <sz val="10"/>
      <name val="Times New Roman"/>
      <family val="0"/>
    </font>
    <font>
      <sz val="10"/>
      <name val="Gill Sans MT"/>
      <family val="2"/>
    </font>
    <font>
      <sz val="10"/>
      <color indexed="8"/>
      <name val="Gill Sans MT"/>
      <family val="2"/>
    </font>
    <font>
      <i/>
      <sz val="10"/>
      <name val="Gill Sans MT"/>
      <family val="2"/>
    </font>
    <font>
      <sz val="9"/>
      <name val="Arial"/>
      <family val="0"/>
    </font>
    <font>
      <b/>
      <sz val="10"/>
      <color indexed="9"/>
      <name val="Gill Sans MT"/>
      <family val="2"/>
    </font>
    <font>
      <sz val="10"/>
      <color indexed="9"/>
      <name val="Gill Sans MT"/>
      <family val="2"/>
    </font>
    <font>
      <u val="single"/>
      <sz val="10"/>
      <color indexed="36"/>
      <name val="Arial"/>
      <family val="2"/>
    </font>
    <font>
      <sz val="11"/>
      <name val="Gill Sans MT"/>
      <family val="2"/>
    </font>
    <font>
      <sz val="9"/>
      <name val="Gill Sans MT"/>
      <family val="2"/>
    </font>
    <font>
      <b/>
      <sz val="12"/>
      <color indexed="9"/>
      <name val="Gill Sans MT"/>
      <family val="2"/>
    </font>
    <font>
      <sz val="12"/>
      <color indexed="9"/>
      <name val="Gill Sans MT"/>
      <family val="2"/>
    </font>
    <font>
      <b/>
      <i/>
      <sz val="10"/>
      <name val="Gill Sans MT"/>
      <family val="2"/>
    </font>
    <font>
      <b/>
      <sz val="8"/>
      <name val="Gill Sans MT"/>
      <family val="2"/>
    </font>
    <font>
      <sz val="8"/>
      <name val="Gill Sans MT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4" borderId="0" applyNumberFormat="0" applyBorder="0" applyAlignment="0" applyProtection="0"/>
    <xf numFmtId="179" fontId="3" fillId="0" borderId="3" applyNumberFormat="0" applyFill="0" applyBorder="0" applyProtection="0">
      <alignment horizontal="left"/>
    </xf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7" applyNumberFormat="0" applyFill="0" applyAlignment="0" applyProtection="0"/>
    <xf numFmtId="0" fontId="4" fillId="0" borderId="0">
      <alignment/>
      <protection/>
    </xf>
    <xf numFmtId="0" fontId="13" fillId="2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3" borderId="8" applyNumberFormat="0" applyFont="0" applyAlignment="0" applyProtection="0"/>
    <xf numFmtId="0" fontId="15" fillId="20" borderId="9" applyNumberFormat="0" applyAlignment="0" applyProtection="0"/>
    <xf numFmtId="9" fontId="0" fillId="0" borderId="0" applyFont="0" applyFill="0" applyBorder="0" applyAlignment="0" applyProtection="0"/>
    <xf numFmtId="179" fontId="5" fillId="0" borderId="3" applyNumberFormat="0" applyFill="0" applyBorder="0" applyProtection="0">
      <alignment horizontal="left"/>
    </xf>
    <xf numFmtId="0" fontId="7" fillId="0" borderId="0" applyNumberFormat="0" applyFill="0" applyBorder="0" applyAlignment="0" applyProtection="0"/>
    <xf numFmtId="179" fontId="5" fillId="0" borderId="3" applyNumberFormat="0" applyFill="0" applyBorder="0" applyProtection="0">
      <alignment horizontal="right"/>
    </xf>
    <xf numFmtId="0" fontId="21" fillId="0" borderId="10" applyNumberFormat="0" applyFill="0" applyAlignment="0" applyProtection="0"/>
    <xf numFmtId="179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23" fillId="11" borderId="0" xfId="0" applyFont="1" applyFill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27" fillId="0" borderId="0" xfId="65" applyNumberFormat="1" applyFont="1" applyFill="1" applyBorder="1" applyAlignment="1">
      <alignment horizontal="left" vertical="top"/>
      <protection/>
    </xf>
    <xf numFmtId="0" fontId="28" fillId="0" borderId="0" xfId="0" applyFont="1" applyAlignment="1">
      <alignment horizontal="left"/>
    </xf>
    <xf numFmtId="1" fontId="27" fillId="0" borderId="0" xfId="0" applyNumberFormat="1" applyFont="1" applyAlignment="1">
      <alignment/>
    </xf>
    <xf numFmtId="0" fontId="27" fillId="0" borderId="0" xfId="0" applyFont="1" applyFill="1" applyAlignment="1">
      <alignment/>
    </xf>
    <xf numFmtId="180" fontId="27" fillId="0" borderId="0" xfId="64" applyNumberFormat="1" applyFont="1" applyFill="1" applyBorder="1" applyAlignment="1">
      <alignment horizontal="center" wrapText="1"/>
      <protection/>
    </xf>
    <xf numFmtId="174" fontId="27" fillId="0" borderId="0" xfId="44" applyNumberFormat="1" applyFont="1" applyFill="1" applyBorder="1" applyAlignment="1">
      <alignment horizontal="right"/>
    </xf>
    <xf numFmtId="174" fontId="27" fillId="0" borderId="0" xfId="44" applyNumberFormat="1" applyFont="1" applyFill="1" applyAlignment="1">
      <alignment horizontal="right"/>
    </xf>
    <xf numFmtId="2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3" fontId="27" fillId="0" borderId="0" xfId="0" applyNumberFormat="1" applyFont="1" applyAlignment="1">
      <alignment horizontal="right"/>
    </xf>
    <xf numFmtId="0" fontId="27" fillId="0" borderId="0" xfId="0" applyFont="1" applyFill="1" applyAlignment="1">
      <alignment horizontal="right"/>
    </xf>
    <xf numFmtId="0" fontId="23" fillId="0" borderId="0" xfId="0" applyFont="1" applyFill="1" applyAlignment="1">
      <alignment horizontal="right"/>
    </xf>
    <xf numFmtId="0" fontId="28" fillId="0" borderId="0" xfId="0" applyFont="1" applyFill="1" applyBorder="1" applyAlignment="1" applyProtection="1">
      <alignment horizontal="left"/>
      <protection/>
    </xf>
    <xf numFmtId="1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 applyProtection="1">
      <alignment horizontal="right"/>
      <protection/>
    </xf>
    <xf numFmtId="0" fontId="27" fillId="0" borderId="0" xfId="0" applyFont="1" applyFill="1" applyBorder="1" applyAlignment="1">
      <alignment horizontal="right"/>
    </xf>
    <xf numFmtId="174" fontId="27" fillId="0" borderId="0" xfId="42" applyNumberFormat="1" applyFont="1" applyFill="1" applyBorder="1" applyAlignment="1" applyProtection="1">
      <alignment vertical="center"/>
      <protection/>
    </xf>
    <xf numFmtId="10" fontId="27" fillId="0" borderId="0" xfId="44" applyNumberFormat="1" applyFont="1" applyFill="1" applyBorder="1" applyAlignment="1">
      <alignment horizontal="right"/>
    </xf>
    <xf numFmtId="0" fontId="27" fillId="0" borderId="0" xfId="66" applyFont="1">
      <alignment/>
      <protection/>
    </xf>
    <xf numFmtId="181" fontId="27" fillId="0" borderId="0" xfId="0" applyNumberFormat="1" applyFont="1" applyAlignment="1">
      <alignment/>
    </xf>
    <xf numFmtId="182" fontId="27" fillId="0" borderId="0" xfId="0" applyNumberFormat="1" applyFont="1" applyAlignment="1">
      <alignment/>
    </xf>
    <xf numFmtId="0" fontId="27" fillId="24" borderId="11" xfId="0" applyFont="1" applyFill="1" applyBorder="1" applyAlignment="1">
      <alignment horizontal="right"/>
    </xf>
    <xf numFmtId="0" fontId="27" fillId="24" borderId="0" xfId="0" applyFont="1" applyFill="1" applyBorder="1" applyAlignment="1">
      <alignment horizontal="right"/>
    </xf>
    <xf numFmtId="0" fontId="27" fillId="24" borderId="12" xfId="0" applyFont="1" applyFill="1" applyBorder="1" applyAlignment="1">
      <alignment horizontal="right"/>
    </xf>
    <xf numFmtId="2" fontId="27" fillId="0" borderId="11" xfId="0" applyNumberFormat="1" applyFont="1" applyBorder="1" applyAlignment="1">
      <alignment/>
    </xf>
    <xf numFmtId="2" fontId="27" fillId="0" borderId="0" xfId="0" applyNumberFormat="1" applyFont="1" applyBorder="1" applyAlignment="1">
      <alignment/>
    </xf>
    <xf numFmtId="2" fontId="27" fillId="0" borderId="12" xfId="0" applyNumberFormat="1" applyFont="1" applyBorder="1" applyAlignment="1">
      <alignment/>
    </xf>
    <xf numFmtId="2" fontId="27" fillId="0" borderId="13" xfId="0" applyNumberFormat="1" applyFont="1" applyBorder="1" applyAlignment="1">
      <alignment/>
    </xf>
    <xf numFmtId="2" fontId="27" fillId="0" borderId="14" xfId="0" applyNumberFormat="1" applyFont="1" applyBorder="1" applyAlignment="1">
      <alignment/>
    </xf>
    <xf numFmtId="2" fontId="27" fillId="0" borderId="15" xfId="0" applyNumberFormat="1" applyFont="1" applyBorder="1" applyAlignment="1">
      <alignment/>
    </xf>
    <xf numFmtId="0" fontId="27" fillId="0" borderId="0" xfId="0" applyFont="1" applyAlignment="1">
      <alignment horizontal="left"/>
    </xf>
    <xf numFmtId="0" fontId="23" fillId="0" borderId="0" xfId="0" applyFont="1" applyAlignment="1">
      <alignment/>
    </xf>
    <xf numFmtId="1" fontId="23" fillId="0" borderId="0" xfId="0" applyNumberFormat="1" applyFont="1" applyAlignment="1">
      <alignment/>
    </xf>
    <xf numFmtId="0" fontId="23" fillId="0" borderId="0" xfId="0" applyFont="1" applyAlignment="1">
      <alignment horizontal="center" vertical="center" wrapText="1"/>
    </xf>
    <xf numFmtId="0" fontId="27" fillId="8" borderId="0" xfId="0" applyFont="1" applyFill="1" applyBorder="1" applyAlignment="1" applyProtection="1">
      <alignment/>
      <protection/>
    </xf>
    <xf numFmtId="0" fontId="27" fillId="8" borderId="0" xfId="0" applyFont="1" applyFill="1" applyBorder="1" applyAlignment="1">
      <alignment/>
    </xf>
    <xf numFmtId="0" fontId="27" fillId="8" borderId="0" xfId="0" applyFont="1" applyFill="1" applyAlignment="1">
      <alignment/>
    </xf>
    <xf numFmtId="0" fontId="23" fillId="8" borderId="0" xfId="0" applyFont="1" applyFill="1" applyBorder="1" applyAlignment="1">
      <alignment/>
    </xf>
    <xf numFmtId="0" fontId="24" fillId="8" borderId="0" xfId="0" applyFont="1" applyFill="1" applyBorder="1" applyAlignment="1" applyProtection="1">
      <alignment horizontal="left"/>
      <protection/>
    </xf>
    <xf numFmtId="0" fontId="27" fillId="22" borderId="0" xfId="0" applyFont="1" applyFill="1" applyAlignment="1">
      <alignment/>
    </xf>
    <xf numFmtId="2" fontId="27" fillId="22" borderId="11" xfId="0" applyNumberFormat="1" applyFont="1" applyFill="1" applyBorder="1" applyAlignment="1">
      <alignment/>
    </xf>
    <xf numFmtId="2" fontId="27" fillId="22" borderId="0" xfId="0" applyNumberFormat="1" applyFont="1" applyFill="1" applyBorder="1" applyAlignment="1">
      <alignment/>
    </xf>
    <xf numFmtId="2" fontId="27" fillId="22" borderId="12" xfId="0" applyNumberFormat="1" applyFont="1" applyFill="1" applyBorder="1" applyAlignment="1">
      <alignment/>
    </xf>
    <xf numFmtId="0" fontId="27" fillId="0" borderId="0" xfId="0" applyFont="1" applyFill="1" applyAlignment="1">
      <alignment horizontal="center" wrapText="1"/>
    </xf>
    <xf numFmtId="0" fontId="27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7" fillId="24" borderId="16" xfId="0" applyFont="1" applyFill="1" applyBorder="1" applyAlignment="1">
      <alignment horizontal="right"/>
    </xf>
    <xf numFmtId="0" fontId="27" fillId="24" borderId="17" xfId="0" applyFont="1" applyFill="1" applyBorder="1" applyAlignment="1">
      <alignment horizontal="right"/>
    </xf>
    <xf numFmtId="0" fontId="23" fillId="0" borderId="0" xfId="0" applyFont="1" applyAlignment="1">
      <alignment horizontal="center"/>
    </xf>
    <xf numFmtId="0" fontId="27" fillId="25" borderId="0" xfId="0" applyFont="1" applyFill="1" applyAlignment="1">
      <alignment/>
    </xf>
    <xf numFmtId="0" fontId="31" fillId="25" borderId="0" xfId="0" applyFont="1" applyFill="1" applyAlignment="1">
      <alignment/>
    </xf>
    <xf numFmtId="0" fontId="32" fillId="25" borderId="0" xfId="0" applyFont="1" applyFill="1" applyAlignment="1">
      <alignment/>
    </xf>
    <xf numFmtId="0" fontId="23" fillId="26" borderId="18" xfId="0" applyFont="1" applyFill="1" applyBorder="1" applyAlignment="1">
      <alignment horizontal="right"/>
    </xf>
    <xf numFmtId="0" fontId="23" fillId="26" borderId="17" xfId="0" applyFont="1" applyFill="1" applyBorder="1" applyAlignment="1">
      <alignment horizontal="right"/>
    </xf>
    <xf numFmtId="0" fontId="27" fillId="26" borderId="11" xfId="0" applyFont="1" applyFill="1" applyBorder="1" applyAlignment="1">
      <alignment/>
    </xf>
    <xf numFmtId="0" fontId="27" fillId="26" borderId="12" xfId="0" applyFont="1" applyFill="1" applyBorder="1" applyAlignment="1">
      <alignment/>
    </xf>
    <xf numFmtId="182" fontId="27" fillId="26" borderId="11" xfId="0" applyNumberFormat="1" applyFont="1" applyFill="1" applyBorder="1" applyAlignment="1">
      <alignment/>
    </xf>
    <xf numFmtId="0" fontId="27" fillId="26" borderId="13" xfId="0" applyFont="1" applyFill="1" applyBorder="1" applyAlignment="1">
      <alignment/>
    </xf>
    <xf numFmtId="0" fontId="27" fillId="26" borderId="15" xfId="0" applyFont="1" applyFill="1" applyBorder="1" applyAlignment="1">
      <alignment/>
    </xf>
    <xf numFmtId="182" fontId="27" fillId="26" borderId="12" xfId="0" applyNumberFormat="1" applyFont="1" applyFill="1" applyBorder="1" applyAlignment="1">
      <alignment/>
    </xf>
    <xf numFmtId="0" fontId="23" fillId="8" borderId="0" xfId="0" applyFont="1" applyFill="1" applyAlignment="1">
      <alignment/>
    </xf>
    <xf numFmtId="0" fontId="23" fillId="8" borderId="0" xfId="65" applyNumberFormat="1" applyFont="1" applyFill="1" applyBorder="1" applyAlignment="1">
      <alignment horizontal="left" vertical="top"/>
      <protection/>
    </xf>
    <xf numFmtId="3" fontId="27" fillId="8" borderId="0" xfId="0" applyNumberFormat="1" applyFont="1" applyFill="1" applyAlignment="1">
      <alignment/>
    </xf>
    <xf numFmtId="4" fontId="27" fillId="8" borderId="0" xfId="0" applyNumberFormat="1" applyFont="1" applyFill="1" applyAlignment="1">
      <alignment/>
    </xf>
    <xf numFmtId="3" fontId="23" fillId="8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181" fontId="23" fillId="0" borderId="0" xfId="0" applyNumberFormat="1" applyFont="1" applyFill="1" applyAlignment="1">
      <alignment/>
    </xf>
    <xf numFmtId="181" fontId="27" fillId="0" borderId="0" xfId="0" applyNumberFormat="1" applyFont="1" applyFill="1" applyAlignment="1">
      <alignment/>
    </xf>
    <xf numFmtId="182" fontId="27" fillId="0" borderId="0" xfId="0" applyNumberFormat="1" applyFont="1" applyFill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Fill="1" applyBorder="1" applyAlignment="1">
      <alignment horizontal="right"/>
    </xf>
    <xf numFmtId="0" fontId="27" fillId="0" borderId="21" xfId="0" applyFont="1" applyBorder="1" applyAlignment="1">
      <alignment/>
    </xf>
    <xf numFmtId="182" fontId="27" fillId="0" borderId="0" xfId="0" applyNumberFormat="1" applyFont="1" applyBorder="1" applyAlignment="1">
      <alignment/>
    </xf>
    <xf numFmtId="0" fontId="27" fillId="0" borderId="22" xfId="0" applyFont="1" applyBorder="1" applyAlignment="1">
      <alignment/>
    </xf>
    <xf numFmtId="182" fontId="27" fillId="0" borderId="23" xfId="0" applyNumberFormat="1" applyFont="1" applyBorder="1" applyAlignment="1">
      <alignment/>
    </xf>
    <xf numFmtId="182" fontId="27" fillId="0" borderId="24" xfId="0" applyNumberFormat="1" applyFont="1" applyBorder="1" applyAlignment="1">
      <alignment/>
    </xf>
    <xf numFmtId="182" fontId="27" fillId="0" borderId="20" xfId="0" applyNumberFormat="1" applyFont="1" applyBorder="1" applyAlignment="1">
      <alignment/>
    </xf>
    <xf numFmtId="182" fontId="27" fillId="0" borderId="25" xfId="0" applyNumberFormat="1" applyFont="1" applyBorder="1" applyAlignment="1">
      <alignment/>
    </xf>
    <xf numFmtId="0" fontId="23" fillId="0" borderId="19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27" fillId="27" borderId="0" xfId="0" applyFont="1" applyFill="1" applyAlignment="1">
      <alignment/>
    </xf>
    <xf numFmtId="0" fontId="27" fillId="15" borderId="0" xfId="0" applyFont="1" applyFill="1" applyAlignment="1">
      <alignment/>
    </xf>
    <xf numFmtId="0" fontId="27" fillId="0" borderId="26" xfId="0" applyFont="1" applyBorder="1" applyAlignment="1">
      <alignment/>
    </xf>
    <xf numFmtId="0" fontId="27" fillId="0" borderId="27" xfId="0" applyFont="1" applyBorder="1" applyAlignment="1">
      <alignment/>
    </xf>
    <xf numFmtId="187" fontId="27" fillId="0" borderId="0" xfId="0" applyNumberFormat="1" applyFont="1" applyAlignment="1">
      <alignment/>
    </xf>
    <xf numFmtId="182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/>
    </xf>
    <xf numFmtId="0" fontId="23" fillId="0" borderId="25" xfId="0" applyFont="1" applyFill="1" applyBorder="1" applyAlignment="1">
      <alignment horizontal="right"/>
    </xf>
    <xf numFmtId="0" fontId="23" fillId="0" borderId="24" xfId="0" applyFont="1" applyFill="1" applyBorder="1" applyAlignment="1">
      <alignment horizontal="right"/>
    </xf>
    <xf numFmtId="182" fontId="27" fillId="0" borderId="28" xfId="0" applyNumberFormat="1" applyFont="1" applyBorder="1" applyAlignment="1">
      <alignment/>
    </xf>
    <xf numFmtId="182" fontId="27" fillId="0" borderId="26" xfId="0" applyNumberFormat="1" applyFont="1" applyBorder="1" applyAlignment="1">
      <alignment vertical="center"/>
    </xf>
    <xf numFmtId="182" fontId="27" fillId="0" borderId="26" xfId="0" applyNumberFormat="1" applyFont="1" applyBorder="1" applyAlignment="1">
      <alignment/>
    </xf>
    <xf numFmtId="182" fontId="27" fillId="0" borderId="29" xfId="0" applyNumberFormat="1" applyFont="1" applyBorder="1" applyAlignment="1">
      <alignment/>
    </xf>
    <xf numFmtId="182" fontId="27" fillId="0" borderId="27" xfId="0" applyNumberFormat="1" applyFont="1" applyBorder="1" applyAlignment="1">
      <alignment/>
    </xf>
    <xf numFmtId="182" fontId="27" fillId="0" borderId="29" xfId="0" applyNumberFormat="1" applyFont="1" applyBorder="1" applyAlignment="1">
      <alignment vertical="center"/>
    </xf>
    <xf numFmtId="182" fontId="27" fillId="0" borderId="27" xfId="0" applyNumberFormat="1" applyFont="1" applyBorder="1" applyAlignment="1">
      <alignment vertical="center"/>
    </xf>
    <xf numFmtId="182" fontId="23" fillId="0" borderId="26" xfId="0" applyNumberFormat="1" applyFont="1" applyFill="1" applyBorder="1" applyAlignment="1">
      <alignment horizontal="right"/>
    </xf>
    <xf numFmtId="0" fontId="23" fillId="0" borderId="0" xfId="0" applyFont="1" applyBorder="1" applyAlignment="1">
      <alignment horizontal="right"/>
    </xf>
    <xf numFmtId="182" fontId="27" fillId="0" borderId="0" xfId="0" applyNumberFormat="1" applyFont="1" applyBorder="1" applyAlignment="1">
      <alignment/>
    </xf>
    <xf numFmtId="0" fontId="23" fillId="0" borderId="26" xfId="0" applyFont="1" applyBorder="1" applyAlignment="1">
      <alignment horizontal="right"/>
    </xf>
    <xf numFmtId="0" fontId="23" fillId="0" borderId="27" xfId="0" applyFont="1" applyFill="1" applyBorder="1" applyAlignment="1">
      <alignment horizontal="right" wrapText="1"/>
    </xf>
    <xf numFmtId="0" fontId="23" fillId="0" borderId="26" xfId="0" applyFont="1" applyFill="1" applyBorder="1" applyAlignment="1">
      <alignment horizontal="left"/>
    </xf>
    <xf numFmtId="182" fontId="27" fillId="0" borderId="30" xfId="0" applyNumberFormat="1" applyFont="1" applyBorder="1" applyAlignment="1">
      <alignment/>
    </xf>
    <xf numFmtId="0" fontId="27" fillId="3" borderId="0" xfId="0" applyFont="1" applyFill="1" applyAlignment="1">
      <alignment/>
    </xf>
    <xf numFmtId="0" fontId="23" fillId="3" borderId="0" xfId="0" applyFont="1" applyFill="1" applyAlignment="1">
      <alignment/>
    </xf>
    <xf numFmtId="182" fontId="23" fillId="0" borderId="0" xfId="0" applyNumberFormat="1" applyFont="1" applyAlignment="1">
      <alignment horizontal="right"/>
    </xf>
    <xf numFmtId="182" fontId="27" fillId="3" borderId="0" xfId="0" applyNumberFormat="1" applyFont="1" applyFill="1" applyAlignment="1">
      <alignment/>
    </xf>
    <xf numFmtId="3" fontId="27" fillId="0" borderId="0" xfId="0" applyNumberFormat="1" applyFont="1" applyFill="1" applyBorder="1" applyAlignment="1">
      <alignment/>
    </xf>
    <xf numFmtId="182" fontId="27" fillId="0" borderId="0" xfId="0" applyNumberFormat="1" applyFont="1" applyFill="1" applyBorder="1" applyAlignment="1">
      <alignment/>
    </xf>
    <xf numFmtId="0" fontId="23" fillId="0" borderId="0" xfId="0" applyFont="1" applyAlignment="1">
      <alignment horizontal="right"/>
    </xf>
    <xf numFmtId="10" fontId="27" fillId="0" borderId="0" xfId="0" applyNumberFormat="1" applyFont="1" applyAlignment="1">
      <alignment/>
    </xf>
    <xf numFmtId="0" fontId="23" fillId="0" borderId="26" xfId="0" applyFont="1" applyBorder="1" applyAlignment="1">
      <alignment/>
    </xf>
    <xf numFmtId="0" fontId="23" fillId="0" borderId="29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7" xfId="0" applyFont="1" applyBorder="1" applyAlignment="1">
      <alignment horizontal="right"/>
    </xf>
    <xf numFmtId="0" fontId="27" fillId="0" borderId="29" xfId="0" applyFont="1" applyBorder="1" applyAlignment="1">
      <alignment/>
    </xf>
    <xf numFmtId="0" fontId="23" fillId="0" borderId="19" xfId="0" applyFont="1" applyBorder="1" applyAlignment="1">
      <alignment horizontal="right"/>
    </xf>
    <xf numFmtId="0" fontId="23" fillId="0" borderId="22" xfId="0" applyFont="1" applyFill="1" applyBorder="1" applyAlignment="1">
      <alignment horizontal="right" wrapText="1"/>
    </xf>
    <xf numFmtId="0" fontId="23" fillId="0" borderId="21" xfId="0" applyFont="1" applyFill="1" applyBorder="1" applyAlignment="1">
      <alignment horizontal="right"/>
    </xf>
    <xf numFmtId="182" fontId="35" fillId="0" borderId="26" xfId="0" applyNumberFormat="1" applyFont="1" applyBorder="1" applyAlignment="1">
      <alignment/>
    </xf>
    <xf numFmtId="182" fontId="35" fillId="0" borderId="26" xfId="0" applyNumberFormat="1" applyFont="1" applyBorder="1" applyAlignment="1">
      <alignment vertical="center"/>
    </xf>
    <xf numFmtId="182" fontId="35" fillId="0" borderId="19" xfId="0" applyNumberFormat="1" applyFont="1" applyBorder="1" applyAlignment="1">
      <alignment/>
    </xf>
    <xf numFmtId="182" fontId="35" fillId="0" borderId="20" xfId="0" applyNumberFormat="1" applyFont="1" applyBorder="1" applyAlignment="1">
      <alignment/>
    </xf>
    <xf numFmtId="182" fontId="35" fillId="0" borderId="24" xfId="0" applyNumberFormat="1" applyFont="1" applyBorder="1" applyAlignment="1">
      <alignment/>
    </xf>
    <xf numFmtId="3" fontId="35" fillId="0" borderId="24" xfId="0" applyNumberFormat="1" applyFont="1" applyBorder="1" applyAlignment="1">
      <alignment/>
    </xf>
    <xf numFmtId="182" fontId="35" fillId="0" borderId="29" xfId="0" applyNumberFormat="1" applyFont="1" applyBorder="1" applyAlignment="1">
      <alignment/>
    </xf>
    <xf numFmtId="182" fontId="35" fillId="0" borderId="29" xfId="0" applyNumberFormat="1" applyFont="1" applyBorder="1" applyAlignment="1">
      <alignment vertical="center"/>
    </xf>
    <xf numFmtId="182" fontId="35" fillId="0" borderId="21" xfId="0" applyNumberFormat="1" applyFont="1" applyBorder="1" applyAlignment="1">
      <alignment/>
    </xf>
    <xf numFmtId="182" fontId="35" fillId="0" borderId="0" xfId="0" applyNumberFormat="1" applyFont="1" applyBorder="1" applyAlignment="1">
      <alignment/>
    </xf>
    <xf numFmtId="182" fontId="35" fillId="0" borderId="25" xfId="0" applyNumberFormat="1" applyFont="1" applyBorder="1" applyAlignment="1">
      <alignment/>
    </xf>
    <xf numFmtId="182" fontId="35" fillId="0" borderId="27" xfId="0" applyNumberFormat="1" applyFont="1" applyBorder="1" applyAlignment="1">
      <alignment/>
    </xf>
    <xf numFmtId="182" fontId="35" fillId="0" borderId="27" xfId="0" applyNumberFormat="1" applyFont="1" applyBorder="1" applyAlignment="1">
      <alignment vertical="center"/>
    </xf>
    <xf numFmtId="182" fontId="35" fillId="0" borderId="22" xfId="0" applyNumberFormat="1" applyFont="1" applyBorder="1" applyAlignment="1">
      <alignment/>
    </xf>
    <xf numFmtId="182" fontId="35" fillId="0" borderId="23" xfId="0" applyNumberFormat="1" applyFont="1" applyBorder="1" applyAlignment="1">
      <alignment/>
    </xf>
    <xf numFmtId="182" fontId="35" fillId="0" borderId="28" xfId="0" applyNumberFormat="1" applyFont="1" applyBorder="1" applyAlignment="1">
      <alignment/>
    </xf>
    <xf numFmtId="10" fontId="27" fillId="0" borderId="0" xfId="0" applyNumberFormat="1" applyFont="1" applyBorder="1" applyAlignment="1">
      <alignment/>
    </xf>
    <xf numFmtId="10" fontId="27" fillId="0" borderId="19" xfId="0" applyNumberFormat="1" applyFont="1" applyBorder="1" applyAlignment="1">
      <alignment/>
    </xf>
    <xf numFmtId="10" fontId="27" fillId="0" borderId="20" xfId="0" applyNumberFormat="1" applyFont="1" applyBorder="1" applyAlignment="1">
      <alignment/>
    </xf>
    <xf numFmtId="10" fontId="27" fillId="0" borderId="24" xfId="0" applyNumberFormat="1" applyFont="1" applyBorder="1" applyAlignment="1">
      <alignment/>
    </xf>
    <xf numFmtId="10" fontId="27" fillId="0" borderId="21" xfId="0" applyNumberFormat="1" applyFont="1" applyBorder="1" applyAlignment="1">
      <alignment/>
    </xf>
    <xf numFmtId="10" fontId="27" fillId="0" borderId="25" xfId="0" applyNumberFormat="1" applyFont="1" applyBorder="1" applyAlignment="1">
      <alignment/>
    </xf>
    <xf numFmtId="10" fontId="27" fillId="0" borderId="22" xfId="0" applyNumberFormat="1" applyFont="1" applyBorder="1" applyAlignment="1">
      <alignment/>
    </xf>
    <xf numFmtId="10" fontId="27" fillId="0" borderId="23" xfId="0" applyNumberFormat="1" applyFont="1" applyBorder="1" applyAlignment="1">
      <alignment/>
    </xf>
    <xf numFmtId="10" fontId="27" fillId="0" borderId="28" xfId="0" applyNumberFormat="1" applyFont="1" applyBorder="1" applyAlignment="1">
      <alignment/>
    </xf>
    <xf numFmtId="181" fontId="23" fillId="0" borderId="0" xfId="0" applyNumberFormat="1" applyFont="1" applyAlignment="1">
      <alignment/>
    </xf>
    <xf numFmtId="0" fontId="23" fillId="0" borderId="0" xfId="0" applyFont="1" applyAlignment="1" quotePrefix="1">
      <alignment horizontal="right"/>
    </xf>
    <xf numFmtId="0" fontId="27" fillId="11" borderId="17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/>
    </xf>
    <xf numFmtId="2" fontId="27" fillId="0" borderId="0" xfId="0" applyNumberFormat="1" applyFont="1" applyFill="1" applyBorder="1" applyAlignment="1">
      <alignment/>
    </xf>
    <xf numFmtId="2" fontId="27" fillId="0" borderId="12" xfId="0" applyNumberFormat="1" applyFont="1" applyFill="1" applyBorder="1" applyAlignment="1">
      <alignment/>
    </xf>
    <xf numFmtId="2" fontId="27" fillId="0" borderId="14" xfId="0" applyNumberFormat="1" applyFont="1" applyFill="1" applyBorder="1" applyAlignment="1">
      <alignment/>
    </xf>
    <xf numFmtId="2" fontId="27" fillId="0" borderId="15" xfId="0" applyNumberFormat="1" applyFont="1" applyFill="1" applyBorder="1" applyAlignment="1">
      <alignment/>
    </xf>
    <xf numFmtId="0" fontId="27" fillId="0" borderId="25" xfId="0" applyFont="1" applyBorder="1" applyAlignment="1">
      <alignment/>
    </xf>
    <xf numFmtId="2" fontId="27" fillId="0" borderId="25" xfId="0" applyNumberFormat="1" applyFont="1" applyBorder="1" applyAlignment="1">
      <alignment/>
    </xf>
    <xf numFmtId="2" fontId="27" fillId="0" borderId="23" xfId="0" applyNumberFormat="1" applyFont="1" applyBorder="1" applyAlignment="1">
      <alignment/>
    </xf>
    <xf numFmtId="2" fontId="27" fillId="0" borderId="28" xfId="0" applyNumberFormat="1" applyFont="1" applyBorder="1" applyAlignment="1">
      <alignment/>
    </xf>
    <xf numFmtId="0" fontId="27" fillId="11" borderId="18" xfId="0" applyFont="1" applyFill="1" applyBorder="1" applyAlignment="1">
      <alignment/>
    </xf>
    <xf numFmtId="0" fontId="27" fillId="24" borderId="11" xfId="0" applyFont="1" applyFill="1" applyBorder="1" applyAlignment="1">
      <alignment/>
    </xf>
    <xf numFmtId="0" fontId="27" fillId="0" borderId="11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23" xfId="0" applyFont="1" applyFill="1" applyBorder="1" applyAlignment="1">
      <alignment/>
    </xf>
    <xf numFmtId="0" fontId="27" fillId="11" borderId="31" xfId="0" applyFont="1" applyFill="1" applyBorder="1" applyAlignment="1">
      <alignment horizontal="center" wrapText="1"/>
    </xf>
    <xf numFmtId="0" fontId="27" fillId="24" borderId="32" xfId="0" applyFont="1" applyFill="1" applyBorder="1" applyAlignment="1">
      <alignment horizontal="right"/>
    </xf>
    <xf numFmtId="2" fontId="27" fillId="0" borderId="32" xfId="0" applyNumberFormat="1" applyFont="1" applyBorder="1" applyAlignment="1">
      <alignment/>
    </xf>
    <xf numFmtId="2" fontId="27" fillId="22" borderId="32" xfId="0" applyNumberFormat="1" applyFont="1" applyFill="1" applyBorder="1" applyAlignment="1">
      <alignment/>
    </xf>
    <xf numFmtId="2" fontId="27" fillId="0" borderId="33" xfId="0" applyNumberFormat="1" applyFont="1" applyBorder="1" applyAlignment="1">
      <alignment/>
    </xf>
    <xf numFmtId="0" fontId="23" fillId="0" borderId="34" xfId="0" applyFont="1" applyFill="1" applyBorder="1" applyAlignment="1">
      <alignment horizontal="right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7" fillId="11" borderId="31" xfId="0" applyFont="1" applyFill="1" applyBorder="1" applyAlignment="1">
      <alignment/>
    </xf>
    <xf numFmtId="0" fontId="27" fillId="24" borderId="32" xfId="0" applyFont="1" applyFill="1" applyBorder="1" applyAlignment="1">
      <alignment/>
    </xf>
    <xf numFmtId="0" fontId="27" fillId="0" borderId="32" xfId="0" applyFont="1" applyBorder="1" applyAlignment="1">
      <alignment/>
    </xf>
    <xf numFmtId="0" fontId="27" fillId="22" borderId="32" xfId="0" applyFont="1" applyFill="1" applyBorder="1" applyAlignment="1">
      <alignment/>
    </xf>
    <xf numFmtId="0" fontId="27" fillId="0" borderId="33" xfId="0" applyFont="1" applyBorder="1" applyAlignment="1">
      <alignment/>
    </xf>
    <xf numFmtId="0" fontId="27" fillId="24" borderId="31" xfId="0" applyFont="1" applyFill="1" applyBorder="1" applyAlignment="1">
      <alignment wrapText="1"/>
    </xf>
    <xf numFmtId="10" fontId="27" fillId="0" borderId="32" xfId="0" applyNumberFormat="1" applyFont="1" applyFill="1" applyBorder="1" applyAlignment="1">
      <alignment horizontal="left"/>
    </xf>
    <xf numFmtId="10" fontId="27" fillId="0" borderId="33" xfId="0" applyNumberFormat="1" applyFont="1" applyFill="1" applyBorder="1" applyAlignment="1">
      <alignment horizontal="left"/>
    </xf>
    <xf numFmtId="0" fontId="23" fillId="11" borderId="0" xfId="0" applyFont="1" applyFill="1" applyAlignment="1">
      <alignment/>
    </xf>
    <xf numFmtId="182" fontId="27" fillId="0" borderId="25" xfId="0" applyNumberFormat="1" applyFont="1" applyFill="1" applyBorder="1" applyAlignment="1">
      <alignment/>
    </xf>
    <xf numFmtId="0" fontId="36" fillId="28" borderId="0" xfId="0" applyFont="1" applyFill="1" applyAlignment="1">
      <alignment/>
    </xf>
    <xf numFmtId="0" fontId="37" fillId="28" borderId="0" xfId="0" applyFont="1" applyFill="1" applyAlignment="1">
      <alignment/>
    </xf>
    <xf numFmtId="0" fontId="32" fillId="28" borderId="0" xfId="0" applyFont="1" applyFill="1" applyAlignment="1">
      <alignment/>
    </xf>
    <xf numFmtId="0" fontId="23" fillId="17" borderId="0" xfId="0" applyFont="1" applyFill="1" applyAlignment="1">
      <alignment horizontal="left"/>
    </xf>
    <xf numFmtId="0" fontId="27" fillId="17" borderId="0" xfId="0" applyFont="1" applyFill="1" applyAlignment="1">
      <alignment/>
    </xf>
    <xf numFmtId="0" fontId="23" fillId="20" borderId="0" xfId="0" applyFont="1" applyFill="1" applyAlignment="1">
      <alignment/>
    </xf>
    <xf numFmtId="182" fontId="23" fillId="20" borderId="0" xfId="0" applyNumberFormat="1" applyFont="1" applyFill="1" applyAlignment="1">
      <alignment/>
    </xf>
    <xf numFmtId="0" fontId="23" fillId="20" borderId="0" xfId="0" applyFont="1" applyFill="1" applyBorder="1" applyAlignment="1">
      <alignment/>
    </xf>
    <xf numFmtId="0" fontId="27" fillId="20" borderId="0" xfId="0" applyFont="1" applyFill="1" applyAlignment="1">
      <alignment/>
    </xf>
    <xf numFmtId="0" fontId="39" fillId="20" borderId="0" xfId="0" applyFont="1" applyFill="1" applyBorder="1" applyAlignment="1">
      <alignment/>
    </xf>
    <xf numFmtId="0" fontId="40" fillId="20" borderId="0" xfId="0" applyFont="1" applyFill="1" applyAlignment="1">
      <alignment/>
    </xf>
    <xf numFmtId="0" fontId="40" fillId="20" borderId="0" xfId="0" applyFont="1" applyFill="1" applyBorder="1" applyAlignment="1">
      <alignment/>
    </xf>
    <xf numFmtId="180" fontId="40" fillId="20" borderId="0" xfId="64" applyNumberFormat="1" applyFont="1" applyFill="1" applyBorder="1" applyAlignment="1">
      <alignment horizontal="center" wrapText="1"/>
      <protection/>
    </xf>
    <xf numFmtId="0" fontId="40" fillId="20" borderId="0" xfId="65" applyNumberFormat="1" applyFont="1" applyFill="1" applyBorder="1" applyAlignment="1">
      <alignment horizontal="left" vertical="top"/>
      <protection/>
    </xf>
    <xf numFmtId="4" fontId="40" fillId="20" borderId="0" xfId="0" applyNumberFormat="1" applyFont="1" applyFill="1" applyAlignment="1">
      <alignment/>
    </xf>
    <xf numFmtId="0" fontId="39" fillId="20" borderId="0" xfId="65" applyNumberFormat="1" applyFont="1" applyFill="1" applyBorder="1" applyAlignment="1">
      <alignment horizontal="left" vertical="top"/>
      <protection/>
    </xf>
    <xf numFmtId="3" fontId="39" fillId="20" borderId="0" xfId="0" applyNumberFormat="1" applyFont="1" applyFill="1" applyAlignment="1">
      <alignment/>
    </xf>
    <xf numFmtId="3" fontId="40" fillId="20" borderId="0" xfId="0" applyNumberFormat="1" applyFont="1" applyFill="1" applyAlignment="1">
      <alignment/>
    </xf>
    <xf numFmtId="3" fontId="40" fillId="20" borderId="0" xfId="0" applyNumberFormat="1" applyFont="1" applyFill="1" applyAlignment="1">
      <alignment horizontal="right"/>
    </xf>
    <xf numFmtId="0" fontId="39" fillId="20" borderId="0" xfId="0" applyFont="1" applyFill="1" applyAlignment="1">
      <alignment/>
    </xf>
    <xf numFmtId="182" fontId="40" fillId="20" borderId="0" xfId="0" applyNumberFormat="1" applyFont="1" applyFill="1" applyAlignment="1">
      <alignment/>
    </xf>
    <xf numFmtId="181" fontId="40" fillId="20" borderId="0" xfId="0" applyNumberFormat="1" applyFont="1" applyFill="1" applyAlignment="1">
      <alignment/>
    </xf>
    <xf numFmtId="0" fontId="2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37" xfId="0" applyBorder="1" applyAlignment="1">
      <alignment wrapText="1"/>
    </xf>
    <xf numFmtId="0" fontId="27" fillId="11" borderId="18" xfId="0" applyFont="1" applyFill="1" applyBorder="1" applyAlignment="1">
      <alignment horizontal="center" wrapText="1"/>
    </xf>
    <xf numFmtId="0" fontId="27" fillId="11" borderId="16" xfId="0" applyFont="1" applyFill="1" applyBorder="1" applyAlignment="1">
      <alignment horizontal="center" wrapText="1"/>
    </xf>
    <xf numFmtId="0" fontId="27" fillId="11" borderId="17" xfId="0" applyFont="1" applyFill="1" applyBorder="1" applyAlignment="1">
      <alignment horizontal="center" wrapText="1"/>
    </xf>
    <xf numFmtId="0" fontId="27" fillId="11" borderId="18" xfId="0" applyFont="1" applyFill="1" applyBorder="1" applyAlignment="1">
      <alignment horizontal="center"/>
    </xf>
    <xf numFmtId="0" fontId="27" fillId="11" borderId="16" xfId="0" applyFont="1" applyFill="1" applyBorder="1" applyAlignment="1">
      <alignment horizontal="center"/>
    </xf>
    <xf numFmtId="0" fontId="27" fillId="11" borderId="17" xfId="0" applyFont="1" applyFill="1" applyBorder="1" applyAlignment="1">
      <alignment horizontal="center"/>
    </xf>
    <xf numFmtId="0" fontId="27" fillId="0" borderId="34" xfId="0" applyFont="1" applyBorder="1" applyAlignment="1">
      <alignment horizontal="left" wrapText="1"/>
    </xf>
    <xf numFmtId="0" fontId="27" fillId="0" borderId="35" xfId="0" applyFont="1" applyBorder="1" applyAlignment="1">
      <alignment horizontal="left" wrapText="1"/>
    </xf>
    <xf numFmtId="0" fontId="27" fillId="0" borderId="36" xfId="0" applyFont="1" applyBorder="1" applyAlignment="1">
      <alignment horizontal="left" wrapText="1"/>
    </xf>
    <xf numFmtId="0" fontId="34" fillId="0" borderId="23" xfId="0" applyFont="1" applyBorder="1" applyAlignment="1">
      <alignment wrapText="1"/>
    </xf>
    <xf numFmtId="0" fontId="34" fillId="0" borderId="0" xfId="0" applyFont="1" applyAlignment="1">
      <alignment horizontal="left"/>
    </xf>
    <xf numFmtId="0" fontId="23" fillId="0" borderId="19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182" fontId="27" fillId="0" borderId="35" xfId="0" applyNumberFormat="1" applyFont="1" applyBorder="1" applyAlignment="1">
      <alignment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182" fontId="27" fillId="0" borderId="36" xfId="0" applyNumberFormat="1" applyFont="1" applyBorder="1" applyAlignment="1">
      <alignment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India summary 2002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Microsoft Excel found an error in the formula you entered. Do you want to accept the correction proposed below?&#10;&#10;|&#10;&#10;• To accept the correction, click Yes.&#10;• To close this message and correct the formula yourself, click No." xfId="62"/>
    <cellStyle name="Neutral" xfId="63"/>
    <cellStyle name="Normal_Annex Table 3" xfId="64"/>
    <cellStyle name="Normal_India summary 2002" xfId="65"/>
    <cellStyle name="Normal_WPP2002_DB4_F2_AGE_ANNUAL_MALE_2001-2050" xfId="66"/>
    <cellStyle name="Note" xfId="67"/>
    <cellStyle name="Output" xfId="68"/>
    <cellStyle name="Percent" xfId="69"/>
    <cellStyle name="Stub" xfId="70"/>
    <cellStyle name="Title" xfId="71"/>
    <cellStyle name="Top" xfId="72"/>
    <cellStyle name="Total" xfId="73"/>
    <cellStyle name="Totals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98\TARG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who.int/whr/1999/en/excel/popgbdag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Estimating%20adult%20mortality\Relational\BaseYearUN\RegionalLifeTabl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who.int/whr/1999/en/excel/D95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HR2003\GBD\NBD\Templates%20v2\Italy\DALYs%20country%204180%20year%20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stimating%20adult%20mortality\Relational\New%20Stand-WHO\Country\AUSTRI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ountry%20consultation%202004\India\DALYs%20country%203100%20year%2020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economic%20and%20population%20indicat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der5"/>
      <sheetName val="Sheet1"/>
      <sheetName val="summary-targe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horeg"/>
      <sheetName val="whoregec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x"/>
      <sheetName val="Adj lx"/>
      <sheetName val="slop-inter"/>
      <sheetName val="DB"/>
      <sheetName val="Sheet1"/>
      <sheetName val="Global"/>
      <sheetName val="EurA"/>
      <sheetName val="EurB"/>
      <sheetName val="EurC"/>
      <sheetName val="AmrA"/>
      <sheetName val="AmrB"/>
      <sheetName val="SearD"/>
      <sheetName val="WprA"/>
      <sheetName val="WprB"/>
      <sheetName val="AmrD"/>
      <sheetName val="EmrB"/>
      <sheetName val="EmrD"/>
      <sheetName val="SearB"/>
      <sheetName val="EurA-M"/>
      <sheetName val="Chart2"/>
      <sheetName val="EurA-F"/>
      <sheetName val="Sheet2"/>
      <sheetName val="Sheet3"/>
      <sheetName val="Sheet3 (2)"/>
    </sheetNames>
    <sheetDataSet>
      <sheetData sheetId="0">
        <row r="1788">
          <cell r="D1788" t="str">
            <v>MALES</v>
          </cell>
          <cell r="E1788">
            <v>0</v>
          </cell>
        </row>
        <row r="1789">
          <cell r="D1789" t="str">
            <v>MALES</v>
          </cell>
          <cell r="E1789">
            <v>1</v>
          </cell>
        </row>
        <row r="1790">
          <cell r="D1790" t="str">
            <v>MALES</v>
          </cell>
          <cell r="E1790">
            <v>5</v>
          </cell>
        </row>
        <row r="1791">
          <cell r="D1791" t="str">
            <v>MALES</v>
          </cell>
          <cell r="E1791">
            <v>10</v>
          </cell>
        </row>
        <row r="1792">
          <cell r="D1792" t="str">
            <v>MALES</v>
          </cell>
          <cell r="E1792">
            <v>15</v>
          </cell>
        </row>
        <row r="1793">
          <cell r="D1793" t="str">
            <v>MALES</v>
          </cell>
          <cell r="E1793">
            <v>20</v>
          </cell>
        </row>
        <row r="1794">
          <cell r="D1794" t="str">
            <v>MALES</v>
          </cell>
          <cell r="E1794">
            <v>25</v>
          </cell>
        </row>
        <row r="1795">
          <cell r="D1795" t="str">
            <v>MALES</v>
          </cell>
          <cell r="E1795">
            <v>30</v>
          </cell>
        </row>
        <row r="1796">
          <cell r="D1796" t="str">
            <v>MALES</v>
          </cell>
          <cell r="E1796">
            <v>35</v>
          </cell>
        </row>
        <row r="1797">
          <cell r="D1797" t="str">
            <v>MALES</v>
          </cell>
          <cell r="E1797">
            <v>40</v>
          </cell>
        </row>
        <row r="1798">
          <cell r="D1798" t="str">
            <v>MALES</v>
          </cell>
          <cell r="E1798">
            <v>45</v>
          </cell>
        </row>
        <row r="1799">
          <cell r="D1799" t="str">
            <v>MALES</v>
          </cell>
          <cell r="E1799">
            <v>50</v>
          </cell>
        </row>
        <row r="1800">
          <cell r="D1800" t="str">
            <v>MALES</v>
          </cell>
          <cell r="E1800">
            <v>55</v>
          </cell>
        </row>
        <row r="1801">
          <cell r="D1801" t="str">
            <v>MALES</v>
          </cell>
          <cell r="E1801">
            <v>60</v>
          </cell>
        </row>
        <row r="1802">
          <cell r="D1802" t="str">
            <v>MALES</v>
          </cell>
          <cell r="E1802">
            <v>65</v>
          </cell>
        </row>
        <row r="1803">
          <cell r="D1803" t="str">
            <v>MALES</v>
          </cell>
          <cell r="E1803">
            <v>70</v>
          </cell>
        </row>
        <row r="1804">
          <cell r="D1804" t="str">
            <v>MALES</v>
          </cell>
          <cell r="E1804">
            <v>75</v>
          </cell>
        </row>
        <row r="1805">
          <cell r="D1805" t="str">
            <v>MALES</v>
          </cell>
          <cell r="E1805">
            <v>80</v>
          </cell>
        </row>
        <row r="1806">
          <cell r="D1806" t="str">
            <v>MALES</v>
          </cell>
          <cell r="E1806">
            <v>85</v>
          </cell>
        </row>
        <row r="1807">
          <cell r="D1807" t="str">
            <v>FEMALES</v>
          </cell>
          <cell r="E1807">
            <v>0</v>
          </cell>
        </row>
        <row r="1808">
          <cell r="D1808" t="str">
            <v>FEMALES</v>
          </cell>
          <cell r="E1808">
            <v>1</v>
          </cell>
        </row>
        <row r="1809">
          <cell r="D1809" t="str">
            <v>FEMALES</v>
          </cell>
          <cell r="E1809">
            <v>5</v>
          </cell>
        </row>
        <row r="1810">
          <cell r="D1810" t="str">
            <v>FEMALES</v>
          </cell>
          <cell r="E1810">
            <v>10</v>
          </cell>
        </row>
        <row r="1811">
          <cell r="D1811" t="str">
            <v>FEMALES</v>
          </cell>
          <cell r="E1811">
            <v>15</v>
          </cell>
        </row>
        <row r="1812">
          <cell r="D1812" t="str">
            <v>FEMALES</v>
          </cell>
          <cell r="E1812">
            <v>20</v>
          </cell>
        </row>
        <row r="1813">
          <cell r="D1813" t="str">
            <v>FEMALES</v>
          </cell>
          <cell r="E1813">
            <v>25</v>
          </cell>
        </row>
        <row r="1814">
          <cell r="D1814" t="str">
            <v>FEMALES</v>
          </cell>
          <cell r="E1814">
            <v>30</v>
          </cell>
        </row>
        <row r="1815">
          <cell r="D1815" t="str">
            <v>FEMALES</v>
          </cell>
          <cell r="E1815">
            <v>35</v>
          </cell>
        </row>
        <row r="1816">
          <cell r="D1816" t="str">
            <v>FEMALES</v>
          </cell>
          <cell r="E1816">
            <v>40</v>
          </cell>
        </row>
        <row r="1817">
          <cell r="D1817" t="str">
            <v>FEMALES</v>
          </cell>
          <cell r="E1817">
            <v>45</v>
          </cell>
        </row>
        <row r="1818">
          <cell r="D1818" t="str">
            <v>FEMALES</v>
          </cell>
          <cell r="E1818">
            <v>50</v>
          </cell>
        </row>
        <row r="1819">
          <cell r="D1819" t="str">
            <v>FEMALES</v>
          </cell>
          <cell r="E1819">
            <v>55</v>
          </cell>
        </row>
        <row r="1820">
          <cell r="D1820" t="str">
            <v>FEMALES</v>
          </cell>
          <cell r="E1820">
            <v>60</v>
          </cell>
        </row>
        <row r="1821">
          <cell r="D1821" t="str">
            <v>FEMALES</v>
          </cell>
          <cell r="E1821">
            <v>65</v>
          </cell>
        </row>
        <row r="1822">
          <cell r="D1822" t="str">
            <v>FEMALES</v>
          </cell>
          <cell r="E1822">
            <v>70</v>
          </cell>
        </row>
        <row r="1823">
          <cell r="D1823" t="str">
            <v>FEMALES</v>
          </cell>
          <cell r="E1823">
            <v>75</v>
          </cell>
        </row>
        <row r="1824">
          <cell r="D1824" t="str">
            <v>FEMALES</v>
          </cell>
          <cell r="E1824">
            <v>80</v>
          </cell>
        </row>
        <row r="1825">
          <cell r="D1825" t="str">
            <v>FEMALES</v>
          </cell>
          <cell r="E1825">
            <v>85</v>
          </cell>
        </row>
      </sheetData>
      <sheetData sheetId="2">
        <row r="45">
          <cell r="A45">
            <v>3350</v>
          </cell>
          <cell r="B45" t="str">
            <v>SINGAPORE</v>
          </cell>
          <cell r="C45" t="str">
            <v>slope</v>
          </cell>
          <cell r="D45" t="str">
            <v>M</v>
          </cell>
          <cell r="E45">
            <v>0.9290772309064633</v>
          </cell>
          <cell r="F45">
            <v>0.9726291217792149</v>
          </cell>
          <cell r="G45">
            <v>0.9480766579161296</v>
          </cell>
          <cell r="H45">
            <v>0.9392315932219572</v>
          </cell>
          <cell r="I45">
            <v>0.9830765443807776</v>
          </cell>
          <cell r="J45">
            <v>1.0345509019934083</v>
          </cell>
          <cell r="K45">
            <v>1.0264115781044727</v>
          </cell>
          <cell r="L45">
            <v>1.0375525553320615</v>
          </cell>
          <cell r="M45">
            <v>0.9913947384327758</v>
          </cell>
          <cell r="N45">
            <v>1.0150676435807644</v>
          </cell>
          <cell r="O45">
            <v>1.0326143945712434</v>
          </cell>
          <cell r="P45">
            <v>1.0601860528220253</v>
          </cell>
          <cell r="Q45">
            <v>1.0082616749230897</v>
          </cell>
          <cell r="R45">
            <v>1.0737311185184544</v>
          </cell>
          <cell r="S45">
            <v>1.0634108443217154</v>
          </cell>
          <cell r="T45">
            <v>1.0626655849320432</v>
          </cell>
          <cell r="U45">
            <v>1.0562592114062257</v>
          </cell>
          <cell r="V45">
            <v>1.0401280061131593</v>
          </cell>
          <cell r="W45">
            <v>1.0756131198949326</v>
          </cell>
          <cell r="X45">
            <v>1.1195196873331612</v>
          </cell>
          <cell r="Y45">
            <v>1.0572364001947208</v>
          </cell>
          <cell r="Z45">
            <v>1.1161806648123604</v>
          </cell>
          <cell r="AA45">
            <v>1.1044937968777109</v>
          </cell>
          <cell r="AB45">
            <v>1.11565897898095</v>
          </cell>
          <cell r="AC45">
            <v>1.1373970370876185</v>
          </cell>
          <cell r="AD45">
            <v>1.128148212282709</v>
          </cell>
          <cell r="AE45">
            <v>1.1489790388558383</v>
          </cell>
          <cell r="AF45">
            <v>1.1152291079741574</v>
          </cell>
          <cell r="AG45" t="str">
            <v/>
          </cell>
        </row>
        <row r="46">
          <cell r="A46">
            <v>3350</v>
          </cell>
          <cell r="B46" t="str">
            <v>SINGAPORE</v>
          </cell>
          <cell r="C46" t="str">
            <v>intercept</v>
          </cell>
          <cell r="D46" t="str">
            <v>M</v>
          </cell>
          <cell r="E46">
            <v>0.4882207863846071</v>
          </cell>
          <cell r="F46">
            <v>0.5346531011528664</v>
          </cell>
          <cell r="G46">
            <v>0.4839165662072755</v>
          </cell>
          <cell r="H46">
            <v>0.4808581057751944</v>
          </cell>
          <cell r="I46">
            <v>0.48028861196330097</v>
          </cell>
          <cell r="J46">
            <v>0.5143086557476557</v>
          </cell>
          <cell r="K46">
            <v>0.4787172574737131</v>
          </cell>
          <cell r="L46">
            <v>0.472813105791279</v>
          </cell>
          <cell r="M46">
            <v>0.4228059453184889</v>
          </cell>
          <cell r="N46">
            <v>0.42342479940472844</v>
          </cell>
          <cell r="O46">
            <v>0.4380325769890616</v>
          </cell>
          <cell r="P46">
            <v>0.46412064042382495</v>
          </cell>
          <cell r="Q46">
            <v>0.4020030160148036</v>
          </cell>
          <cell r="R46">
            <v>0.4470194011600672</v>
          </cell>
          <cell r="S46">
            <v>0.4324746456623936</v>
          </cell>
          <cell r="T46">
            <v>0.3964886897638671</v>
          </cell>
          <cell r="U46">
            <v>0.3484830805512422</v>
          </cell>
          <cell r="V46">
            <v>0.31066971609285066</v>
          </cell>
          <cell r="W46">
            <v>0.343436379265893</v>
          </cell>
          <cell r="X46">
            <v>0.38637933019703197</v>
          </cell>
          <cell r="Y46">
            <v>0.2998212546025565</v>
          </cell>
          <cell r="Z46">
            <v>0.33971474154837944</v>
          </cell>
          <cell r="AA46">
            <v>0.33365550585674497</v>
          </cell>
          <cell r="AB46">
            <v>0.31210207020634084</v>
          </cell>
          <cell r="AC46">
            <v>0.3470551975406917</v>
          </cell>
          <cell r="AD46">
            <v>0.32772299104861013</v>
          </cell>
          <cell r="AE46">
            <v>0.3418503400499262</v>
          </cell>
          <cell r="AF46">
            <v>0.2765400649424301</v>
          </cell>
          <cell r="AG46" t="str">
            <v/>
          </cell>
        </row>
        <row r="47">
          <cell r="A47">
            <v>3350</v>
          </cell>
          <cell r="B47" t="str">
            <v>SINGAPORE</v>
          </cell>
          <cell r="C47" t="str">
            <v>slope</v>
          </cell>
          <cell r="D47" t="str">
            <v>F</v>
          </cell>
          <cell r="E47">
            <v>0.9005321093139287</v>
          </cell>
          <cell r="F47">
            <v>0.9590106294041248</v>
          </cell>
          <cell r="G47">
            <v>0.9762155715294604</v>
          </cell>
          <cell r="H47">
            <v>0.9666221273692912</v>
          </cell>
          <cell r="I47">
            <v>1.0100005099199116</v>
          </cell>
          <cell r="J47">
            <v>1.0391160543129312</v>
          </cell>
          <cell r="K47">
            <v>1.0764834383618378</v>
          </cell>
          <cell r="L47">
            <v>1.0941255343910061</v>
          </cell>
          <cell r="M47">
            <v>1.0595686980705281</v>
          </cell>
          <cell r="N47">
            <v>1.0172091108974974</v>
          </cell>
          <cell r="O47">
            <v>0.9960185973658126</v>
          </cell>
          <cell r="P47">
            <v>1.0626442300840344</v>
          </cell>
          <cell r="Q47">
            <v>1.0754185135592416</v>
          </cell>
          <cell r="R47">
            <v>1.0731642188692434</v>
          </cell>
          <cell r="S47">
            <v>1.0547151017279017</v>
          </cell>
          <cell r="T47">
            <v>1.0877195180102848</v>
          </cell>
          <cell r="U47">
            <v>1.0771444071546934</v>
          </cell>
          <cell r="V47">
            <v>1.1187449944104657</v>
          </cell>
          <cell r="W47">
            <v>1.072797054365595</v>
          </cell>
          <cell r="X47">
            <v>1.1262822839870867</v>
          </cell>
          <cell r="Y47">
            <v>1.1099578085691246</v>
          </cell>
          <cell r="Z47">
            <v>1.1453166675783055</v>
          </cell>
          <cell r="AA47">
            <v>1.155800275632777</v>
          </cell>
          <cell r="AB47">
            <v>1.170349105509745</v>
          </cell>
          <cell r="AC47">
            <v>1.1732623719009996</v>
          </cell>
          <cell r="AD47">
            <v>1.2078011431317033</v>
          </cell>
          <cell r="AE47">
            <v>1.165762506463322</v>
          </cell>
          <cell r="AF47">
            <v>1.2182581200282534</v>
          </cell>
          <cell r="AG47" t="str">
            <v/>
          </cell>
        </row>
        <row r="48">
          <cell r="A48">
            <v>3350</v>
          </cell>
          <cell r="B48" t="str">
            <v>SINGAPORE</v>
          </cell>
          <cell r="C48" t="str">
            <v>intercept</v>
          </cell>
          <cell r="D48" t="str">
            <v>F</v>
          </cell>
          <cell r="E48">
            <v>0.4786371897529029</v>
          </cell>
          <cell r="F48">
            <v>0.54862855998067</v>
          </cell>
          <cell r="G48">
            <v>0.5493851701221439</v>
          </cell>
          <cell r="H48">
            <v>0.5287953037029223</v>
          </cell>
          <cell r="I48">
            <v>0.5554144014144677</v>
          </cell>
          <cell r="J48">
            <v>0.558096583302925</v>
          </cell>
          <cell r="K48">
            <v>0.5777679047696083</v>
          </cell>
          <cell r="L48">
            <v>0.6096030486767514</v>
          </cell>
          <cell r="M48">
            <v>0.5592456411717732</v>
          </cell>
          <cell r="N48">
            <v>0.5097679899959022</v>
          </cell>
          <cell r="O48">
            <v>0.46833625463318884</v>
          </cell>
          <cell r="P48">
            <v>0.5491177520936847</v>
          </cell>
          <cell r="Q48">
            <v>0.5262423670441565</v>
          </cell>
          <cell r="R48">
            <v>0.5134084093752642</v>
          </cell>
          <cell r="S48">
            <v>0.4637772600599299</v>
          </cell>
          <cell r="T48">
            <v>0.505220802755266</v>
          </cell>
          <cell r="U48">
            <v>0.4560264387831252</v>
          </cell>
          <cell r="V48">
            <v>0.5140652722790997</v>
          </cell>
          <cell r="W48">
            <v>0.45248314082031893</v>
          </cell>
          <cell r="X48">
            <v>0.49396062432154464</v>
          </cell>
          <cell r="Y48">
            <v>0.45665235545638194</v>
          </cell>
          <cell r="Z48">
            <v>0.47089656871161667</v>
          </cell>
          <cell r="AA48">
            <v>0.4674142077984076</v>
          </cell>
          <cell r="AB48">
            <v>0.47425052449810434</v>
          </cell>
          <cell r="AC48">
            <v>0.4652209747574103</v>
          </cell>
          <cell r="AD48">
            <v>0.5007598572543368</v>
          </cell>
          <cell r="AE48">
            <v>0.4255300833455058</v>
          </cell>
          <cell r="AF48">
            <v>0.47278848198392787</v>
          </cell>
          <cell r="AG4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aths"/>
    </sheetNames>
    <sheetDataSet>
      <sheetData sheetId="0">
        <row r="1">
          <cell r="A1" t="str">
            <v>seq_s98</v>
          </cell>
          <cell r="B1" t="str">
            <v>UN CODs</v>
          </cell>
          <cell r="C1" t="str">
            <v>UN NAME_98</v>
          </cell>
          <cell r="D1" t="str">
            <v>MS_98</v>
          </cell>
          <cell r="E1" t="str">
            <v>REG_nb</v>
          </cell>
          <cell r="F1" t="str">
            <v>REG</v>
          </cell>
          <cell r="G1" t="str">
            <v>GBD_nb</v>
          </cell>
          <cell r="H1" t="str">
            <v>GBD</v>
          </cell>
          <cell r="I1" t="str">
            <v>WHR99, eco n</v>
          </cell>
          <cell r="J1" t="str">
            <v>WHR99, eco</v>
          </cell>
          <cell r="K1" t="str">
            <v>sex</v>
          </cell>
          <cell r="L1" t="str">
            <v>Period</v>
          </cell>
          <cell r="M1" t="str">
            <v>Total</v>
          </cell>
          <cell r="N1" t="str">
            <v>0-4</v>
          </cell>
          <cell r="O1" t="str">
            <v>5-14</v>
          </cell>
          <cell r="P1" t="str">
            <v>15-29</v>
          </cell>
          <cell r="Q1" t="str">
            <v>30-44</v>
          </cell>
          <cell r="R1" t="str">
            <v>45-59</v>
          </cell>
          <cell r="S1" t="str">
            <v>60-69</v>
          </cell>
          <cell r="T1" t="str">
            <v>70+</v>
          </cell>
        </row>
        <row r="2">
          <cell r="A2">
            <v>74</v>
          </cell>
          <cell r="B2">
            <v>4</v>
          </cell>
          <cell r="C2" t="str">
            <v>Afghanistan</v>
          </cell>
          <cell r="D2">
            <v>0</v>
          </cell>
          <cell r="E2">
            <v>3</v>
          </cell>
          <cell r="F2" t="str">
            <v>Emro</v>
          </cell>
          <cell r="G2">
            <v>8</v>
          </cell>
          <cell r="H2" t="str">
            <v>mec</v>
          </cell>
          <cell r="I2">
            <v>1</v>
          </cell>
          <cell r="J2" t="str">
            <v>low and middle</v>
          </cell>
          <cell r="K2" t="str">
            <v>both sexes</v>
          </cell>
          <cell r="L2" t="str">
            <v>1995-2000</v>
          </cell>
          <cell r="M2">
            <v>2177.43</v>
          </cell>
          <cell r="N2">
            <v>1311.179</v>
          </cell>
          <cell r="O2">
            <v>113.756</v>
          </cell>
          <cell r="P2">
            <v>160.302</v>
          </cell>
          <cell r="Q2">
            <v>132</v>
          </cell>
          <cell r="R2">
            <v>146.997</v>
          </cell>
          <cell r="S2">
            <v>134.683</v>
          </cell>
          <cell r="T2">
            <v>178.513</v>
          </cell>
        </row>
        <row r="3">
          <cell r="A3">
            <v>143</v>
          </cell>
          <cell r="B3">
            <v>8</v>
          </cell>
          <cell r="C3" t="str">
            <v>Albania</v>
          </cell>
          <cell r="D3">
            <v>0</v>
          </cell>
          <cell r="E3">
            <v>4</v>
          </cell>
          <cell r="F3" t="str">
            <v>Euro</v>
          </cell>
          <cell r="G3">
            <v>2</v>
          </cell>
          <cell r="H3" t="str">
            <v>fse</v>
          </cell>
          <cell r="I3">
            <v>1</v>
          </cell>
          <cell r="J3" t="str">
            <v>low and middle</v>
          </cell>
          <cell r="K3" t="str">
            <v>both sexes</v>
          </cell>
          <cell r="L3" t="str">
            <v>1995-2000</v>
          </cell>
          <cell r="M3">
            <v>87.087</v>
          </cell>
          <cell r="N3">
            <v>13.597</v>
          </cell>
          <cell r="O3">
            <v>1.827</v>
          </cell>
          <cell r="P3">
            <v>2.9370000000000003</v>
          </cell>
          <cell r="Q3">
            <v>3.945</v>
          </cell>
          <cell r="R3">
            <v>8.763</v>
          </cell>
          <cell r="S3">
            <v>14.305</v>
          </cell>
          <cell r="T3">
            <v>41.713</v>
          </cell>
        </row>
        <row r="4">
          <cell r="A4">
            <v>34</v>
          </cell>
          <cell r="B4">
            <v>12</v>
          </cell>
          <cell r="C4" t="str">
            <v>Algeria</v>
          </cell>
          <cell r="D4">
            <v>0</v>
          </cell>
          <cell r="E4">
            <v>1</v>
          </cell>
          <cell r="F4" t="str">
            <v>Afro</v>
          </cell>
          <cell r="G4">
            <v>8</v>
          </cell>
          <cell r="H4" t="str">
            <v>mec</v>
          </cell>
          <cell r="I4">
            <v>1</v>
          </cell>
          <cell r="J4" t="str">
            <v>low and middle</v>
          </cell>
          <cell r="K4" t="str">
            <v>both sexes</v>
          </cell>
          <cell r="L4" t="str">
            <v>1995-2000</v>
          </cell>
          <cell r="M4">
            <v>832.15</v>
          </cell>
          <cell r="N4">
            <v>223.058</v>
          </cell>
          <cell r="O4">
            <v>29.783</v>
          </cell>
          <cell r="P4">
            <v>48.436</v>
          </cell>
          <cell r="Q4">
            <v>52.965</v>
          </cell>
          <cell r="R4">
            <v>74.547</v>
          </cell>
          <cell r="S4">
            <v>113.395</v>
          </cell>
          <cell r="T4">
            <v>289.96600000000007</v>
          </cell>
        </row>
        <row r="5">
          <cell r="A5">
            <v>25</v>
          </cell>
          <cell r="B5">
            <v>24</v>
          </cell>
          <cell r="C5" t="str">
            <v>Angola</v>
          </cell>
          <cell r="D5">
            <v>0</v>
          </cell>
          <cell r="E5">
            <v>1</v>
          </cell>
          <cell r="F5" t="str">
            <v>Afro</v>
          </cell>
          <cell r="G5">
            <v>6</v>
          </cell>
          <cell r="H5" t="str">
            <v>ssa</v>
          </cell>
          <cell r="I5">
            <v>1</v>
          </cell>
          <cell r="J5" t="str">
            <v>low and middle</v>
          </cell>
          <cell r="K5" t="str">
            <v>both sexes</v>
          </cell>
          <cell r="L5" t="str">
            <v>1995-2000</v>
          </cell>
          <cell r="M5">
            <v>1118.31</v>
          </cell>
          <cell r="N5">
            <v>602.284</v>
          </cell>
          <cell r="O5">
            <v>104.325</v>
          </cell>
          <cell r="P5">
            <v>93.799</v>
          </cell>
          <cell r="Q5">
            <v>77.827</v>
          </cell>
          <cell r="R5">
            <v>76.794</v>
          </cell>
          <cell r="S5">
            <v>65.759</v>
          </cell>
          <cell r="T5">
            <v>97.52199999999999</v>
          </cell>
        </row>
        <row r="6">
          <cell r="A6">
            <v>102</v>
          </cell>
          <cell r="B6">
            <v>31</v>
          </cell>
          <cell r="C6" t="str">
            <v>Azerbaijan</v>
          </cell>
          <cell r="D6">
            <v>0</v>
          </cell>
          <cell r="E6">
            <v>4</v>
          </cell>
          <cell r="F6" t="str">
            <v>Euro</v>
          </cell>
          <cell r="G6">
            <v>8</v>
          </cell>
          <cell r="H6" t="str">
            <v>mec</v>
          </cell>
          <cell r="I6">
            <v>1</v>
          </cell>
          <cell r="J6" t="str">
            <v>low and middle</v>
          </cell>
          <cell r="K6" t="str">
            <v>both sexes</v>
          </cell>
          <cell r="L6" t="str">
            <v>1995-2000</v>
          </cell>
          <cell r="M6">
            <v>257.231</v>
          </cell>
          <cell r="N6">
            <v>32.682</v>
          </cell>
          <cell r="O6">
            <v>5.11</v>
          </cell>
          <cell r="P6">
            <v>10.056000000000001</v>
          </cell>
          <cell r="Q6">
            <v>22.314</v>
          </cell>
          <cell r="R6">
            <v>35.09</v>
          </cell>
          <cell r="S6">
            <v>56.854</v>
          </cell>
          <cell r="T6">
            <v>95.125</v>
          </cell>
        </row>
        <row r="7">
          <cell r="A7">
            <v>185</v>
          </cell>
          <cell r="B7">
            <v>32</v>
          </cell>
          <cell r="C7" t="str">
            <v>Argentina</v>
          </cell>
          <cell r="D7">
            <v>0</v>
          </cell>
          <cell r="E7">
            <v>2</v>
          </cell>
          <cell r="F7" t="str">
            <v>Amro</v>
          </cell>
          <cell r="G7">
            <v>7</v>
          </cell>
          <cell r="H7" t="str">
            <v>lac</v>
          </cell>
          <cell r="I7">
            <v>1</v>
          </cell>
          <cell r="J7" t="str">
            <v>low and middle</v>
          </cell>
          <cell r="K7" t="str">
            <v>both sexes</v>
          </cell>
          <cell r="L7" t="str">
            <v>1995-2000</v>
          </cell>
          <cell r="M7">
            <v>1426.092</v>
          </cell>
          <cell r="N7">
            <v>91.304</v>
          </cell>
          <cell r="O7">
            <v>10.261</v>
          </cell>
          <cell r="P7">
            <v>37.047</v>
          </cell>
          <cell r="Q7">
            <v>66.526</v>
          </cell>
          <cell r="R7">
            <v>178.813</v>
          </cell>
          <cell r="S7">
            <v>236.257</v>
          </cell>
          <cell r="T7">
            <v>805.884</v>
          </cell>
        </row>
        <row r="8">
          <cell r="A8">
            <v>202</v>
          </cell>
          <cell r="B8">
            <v>36</v>
          </cell>
          <cell r="C8" t="str">
            <v>Australia (13)</v>
          </cell>
          <cell r="D8">
            <v>0</v>
          </cell>
          <cell r="E8">
            <v>6</v>
          </cell>
          <cell r="F8" t="str">
            <v>Wpro</v>
          </cell>
          <cell r="G8">
            <v>1</v>
          </cell>
          <cell r="H8" t="str">
            <v>eme</v>
          </cell>
          <cell r="I8">
            <v>4</v>
          </cell>
          <cell r="J8" t="str">
            <v>high</v>
          </cell>
          <cell r="K8" t="str">
            <v>both sexes</v>
          </cell>
          <cell r="L8" t="str">
            <v>1995-2000</v>
          </cell>
          <cell r="M8">
            <v>698.71</v>
          </cell>
          <cell r="N8">
            <v>8.799</v>
          </cell>
          <cell r="O8">
            <v>2.112</v>
          </cell>
          <cell r="P8">
            <v>12.759</v>
          </cell>
          <cell r="Q8">
            <v>23.852</v>
          </cell>
          <cell r="R8">
            <v>59.675</v>
          </cell>
          <cell r="S8">
            <v>93.14099999999999</v>
          </cell>
          <cell r="T8">
            <v>498.372</v>
          </cell>
        </row>
        <row r="9">
          <cell r="A9">
            <v>155</v>
          </cell>
          <cell r="B9">
            <v>40</v>
          </cell>
          <cell r="C9" t="str">
            <v>Austria</v>
          </cell>
          <cell r="D9">
            <v>0</v>
          </cell>
          <cell r="E9">
            <v>4</v>
          </cell>
          <cell r="F9" t="str">
            <v>Euro</v>
          </cell>
          <cell r="G9">
            <v>1</v>
          </cell>
          <cell r="H9" t="str">
            <v>eme</v>
          </cell>
          <cell r="I9">
            <v>4</v>
          </cell>
          <cell r="J9" t="str">
            <v>high</v>
          </cell>
          <cell r="K9" t="str">
            <v>both sexes</v>
          </cell>
          <cell r="L9" t="str">
            <v>1995-2000</v>
          </cell>
          <cell r="M9">
            <v>405.363</v>
          </cell>
          <cell r="N9">
            <v>3.272</v>
          </cell>
          <cell r="O9">
            <v>0.744</v>
          </cell>
          <cell r="P9">
            <v>5.654</v>
          </cell>
          <cell r="Q9">
            <v>12.847999999999999</v>
          </cell>
          <cell r="R9">
            <v>36.653000000000006</v>
          </cell>
          <cell r="S9">
            <v>55.229</v>
          </cell>
          <cell r="T9">
            <v>290.96299999999997</v>
          </cell>
        </row>
        <row r="10">
          <cell r="A10">
            <v>164</v>
          </cell>
          <cell r="B10">
            <v>44</v>
          </cell>
          <cell r="C10" t="str">
            <v>Bahamas</v>
          </cell>
          <cell r="D10">
            <v>0</v>
          </cell>
          <cell r="E10">
            <v>2</v>
          </cell>
          <cell r="F10" t="str">
            <v>Amro</v>
          </cell>
          <cell r="G10">
            <v>7</v>
          </cell>
          <cell r="H10" t="str">
            <v>lac</v>
          </cell>
          <cell r="I10">
            <v>4</v>
          </cell>
          <cell r="J10" t="str">
            <v>high</v>
          </cell>
          <cell r="K10" t="str">
            <v>both sexes</v>
          </cell>
          <cell r="L10" t="str">
            <v>1995-2000</v>
          </cell>
          <cell r="M10">
            <v>7.255</v>
          </cell>
          <cell r="N10">
            <v>0.6</v>
          </cell>
          <cell r="O10">
            <v>0.074</v>
          </cell>
          <cell r="P10">
            <v>0.409</v>
          </cell>
          <cell r="Q10">
            <v>0.8980000000000001</v>
          </cell>
          <cell r="R10">
            <v>1.2610000000000001</v>
          </cell>
          <cell r="S10">
            <v>1.1560000000000001</v>
          </cell>
          <cell r="T10">
            <v>2.8569999999999998</v>
          </cell>
        </row>
        <row r="11">
          <cell r="A11">
            <v>103</v>
          </cell>
          <cell r="B11">
            <v>48</v>
          </cell>
          <cell r="C11" t="str">
            <v>Bahrain</v>
          </cell>
          <cell r="D11">
            <v>0</v>
          </cell>
          <cell r="E11">
            <v>3</v>
          </cell>
          <cell r="F11" t="str">
            <v>Emro</v>
          </cell>
          <cell r="G11">
            <v>8</v>
          </cell>
          <cell r="H11" t="str">
            <v>mec</v>
          </cell>
          <cell r="I11">
            <v>1</v>
          </cell>
          <cell r="J11" t="str">
            <v>low and middle</v>
          </cell>
          <cell r="K11" t="str">
            <v>both sexes</v>
          </cell>
          <cell r="L11" t="str">
            <v>1995-2000</v>
          </cell>
          <cell r="M11">
            <v>10.502</v>
          </cell>
          <cell r="N11">
            <v>1.342</v>
          </cell>
          <cell r="O11">
            <v>0.16699999999999998</v>
          </cell>
          <cell r="P11">
            <v>0.48</v>
          </cell>
          <cell r="Q11">
            <v>1.337</v>
          </cell>
          <cell r="R11">
            <v>2.046</v>
          </cell>
          <cell r="S11">
            <v>1.754</v>
          </cell>
          <cell r="T11">
            <v>3.3760000000000003</v>
          </cell>
        </row>
        <row r="12">
          <cell r="A12">
            <v>75</v>
          </cell>
          <cell r="B12">
            <v>50</v>
          </cell>
          <cell r="C12" t="str">
            <v>Bangladesh</v>
          </cell>
          <cell r="D12">
            <v>0</v>
          </cell>
          <cell r="E12">
            <v>5</v>
          </cell>
          <cell r="F12" t="str">
            <v>Searo</v>
          </cell>
          <cell r="G12">
            <v>5</v>
          </cell>
          <cell r="H12" t="str">
            <v>oai</v>
          </cell>
          <cell r="I12">
            <v>1</v>
          </cell>
          <cell r="J12" t="str">
            <v>low and middle</v>
          </cell>
          <cell r="K12" t="str">
            <v>both sexes</v>
          </cell>
          <cell r="L12" t="str">
            <v>1995-2000</v>
          </cell>
          <cell r="M12">
            <v>5940.409</v>
          </cell>
          <cell r="N12">
            <v>1878.85</v>
          </cell>
          <cell r="O12">
            <v>309.23400000000004</v>
          </cell>
          <cell r="P12">
            <v>649.9780000000001</v>
          </cell>
          <cell r="Q12">
            <v>586.033</v>
          </cell>
          <cell r="R12">
            <v>729.726</v>
          </cell>
          <cell r="S12">
            <v>644.743</v>
          </cell>
          <cell r="T12">
            <v>1141.845</v>
          </cell>
        </row>
        <row r="13">
          <cell r="A13">
            <v>101</v>
          </cell>
          <cell r="B13">
            <v>51</v>
          </cell>
          <cell r="C13" t="str">
            <v>Armenia</v>
          </cell>
          <cell r="D13">
            <v>0</v>
          </cell>
          <cell r="E13">
            <v>4</v>
          </cell>
          <cell r="F13" t="str">
            <v>Euro</v>
          </cell>
          <cell r="G13">
            <v>8</v>
          </cell>
          <cell r="H13" t="str">
            <v>mec</v>
          </cell>
          <cell r="I13">
            <v>1</v>
          </cell>
          <cell r="J13" t="str">
            <v>low and middle</v>
          </cell>
          <cell r="K13" t="str">
            <v>both sexes</v>
          </cell>
          <cell r="L13" t="str">
            <v>1995-2000</v>
          </cell>
          <cell r="M13">
            <v>135.547</v>
          </cell>
          <cell r="N13">
            <v>7.895</v>
          </cell>
          <cell r="O13">
            <v>1.3940000000000001</v>
          </cell>
          <cell r="P13">
            <v>4.106</v>
          </cell>
          <cell r="Q13">
            <v>11.193000000000001</v>
          </cell>
          <cell r="R13">
            <v>18.589</v>
          </cell>
          <cell r="S13">
            <v>32.867999999999995</v>
          </cell>
          <cell r="T13">
            <v>59.502</v>
          </cell>
        </row>
        <row r="14">
          <cell r="A14">
            <v>165</v>
          </cell>
          <cell r="B14">
            <v>52</v>
          </cell>
          <cell r="C14" t="str">
            <v>Barbados</v>
          </cell>
          <cell r="D14">
            <v>0</v>
          </cell>
          <cell r="E14">
            <v>2</v>
          </cell>
          <cell r="F14" t="str">
            <v>Amro</v>
          </cell>
          <cell r="G14">
            <v>7</v>
          </cell>
          <cell r="H14" t="str">
            <v>lac</v>
          </cell>
          <cell r="I14">
            <v>1</v>
          </cell>
          <cell r="J14" t="str">
            <v>low and middle</v>
          </cell>
          <cell r="K14" t="str">
            <v>both sexes</v>
          </cell>
          <cell r="L14" t="str">
            <v>1995-2000</v>
          </cell>
          <cell r="M14">
            <v>10.987</v>
          </cell>
          <cell r="N14">
            <v>0.249</v>
          </cell>
          <cell r="O14">
            <v>0.039</v>
          </cell>
          <cell r="P14">
            <v>0.157</v>
          </cell>
          <cell r="Q14">
            <v>0.4</v>
          </cell>
          <cell r="R14">
            <v>0.885</v>
          </cell>
          <cell r="S14">
            <v>1.278</v>
          </cell>
          <cell r="T14">
            <v>7.979</v>
          </cell>
        </row>
        <row r="15">
          <cell r="A15">
            <v>156</v>
          </cell>
          <cell r="B15">
            <v>56</v>
          </cell>
          <cell r="C15" t="str">
            <v>Belgium</v>
          </cell>
          <cell r="D15">
            <v>0</v>
          </cell>
          <cell r="E15">
            <v>4</v>
          </cell>
          <cell r="F15" t="str">
            <v>Euro</v>
          </cell>
          <cell r="G15">
            <v>1</v>
          </cell>
          <cell r="H15" t="str">
            <v>eme</v>
          </cell>
          <cell r="I15">
            <v>4</v>
          </cell>
          <cell r="J15" t="str">
            <v>high</v>
          </cell>
          <cell r="K15" t="str">
            <v>both sexes</v>
          </cell>
          <cell r="L15" t="str">
            <v>1995-2000</v>
          </cell>
          <cell r="M15">
            <v>531.836</v>
          </cell>
          <cell r="N15">
            <v>4.597</v>
          </cell>
          <cell r="O15">
            <v>0.9540000000000001</v>
          </cell>
          <cell r="P15">
            <v>5.856</v>
          </cell>
          <cell r="Q15">
            <v>13.807</v>
          </cell>
          <cell r="R15">
            <v>41.388</v>
          </cell>
          <cell r="S15">
            <v>79.936</v>
          </cell>
          <cell r="T15">
            <v>385.298</v>
          </cell>
        </row>
        <row r="16">
          <cell r="A16">
            <v>76</v>
          </cell>
          <cell r="B16">
            <v>64</v>
          </cell>
          <cell r="C16" t="str">
            <v>Bhutan</v>
          </cell>
          <cell r="D16">
            <v>0</v>
          </cell>
          <cell r="E16">
            <v>5</v>
          </cell>
          <cell r="F16" t="str">
            <v>Searo</v>
          </cell>
          <cell r="G16">
            <v>5</v>
          </cell>
          <cell r="H16" t="str">
            <v>oai</v>
          </cell>
          <cell r="I16">
            <v>1</v>
          </cell>
          <cell r="J16" t="str">
            <v>low and middle</v>
          </cell>
          <cell r="K16" t="str">
            <v>both sexes</v>
          </cell>
          <cell r="L16" t="str">
            <v>1995-2000</v>
          </cell>
          <cell r="M16">
            <v>97.08</v>
          </cell>
          <cell r="N16">
            <v>36.089</v>
          </cell>
          <cell r="O16">
            <v>6.489000000000001</v>
          </cell>
          <cell r="P16">
            <v>8.398</v>
          </cell>
          <cell r="Q16">
            <v>7.911</v>
          </cell>
          <cell r="R16">
            <v>9.561</v>
          </cell>
          <cell r="S16">
            <v>9.783000000000001</v>
          </cell>
          <cell r="T16">
            <v>18.848999999999997</v>
          </cell>
        </row>
        <row r="17">
          <cell r="A17">
            <v>186</v>
          </cell>
          <cell r="B17">
            <v>68</v>
          </cell>
          <cell r="C17" t="str">
            <v>Bolivia</v>
          </cell>
          <cell r="D17">
            <v>0</v>
          </cell>
          <cell r="E17">
            <v>2</v>
          </cell>
          <cell r="F17" t="str">
            <v>Amro</v>
          </cell>
          <cell r="G17">
            <v>7</v>
          </cell>
          <cell r="H17" t="str">
            <v>lac</v>
          </cell>
          <cell r="I17">
            <v>1</v>
          </cell>
          <cell r="J17" t="str">
            <v>low and middle</v>
          </cell>
          <cell r="K17" t="str">
            <v>both sexes</v>
          </cell>
          <cell r="L17" t="str">
            <v>1995-2000</v>
          </cell>
          <cell r="M17">
            <v>358.388</v>
          </cell>
          <cell r="N17">
            <v>116.941</v>
          </cell>
          <cell r="O17">
            <v>21.748</v>
          </cell>
          <cell r="P17">
            <v>31.746000000000002</v>
          </cell>
          <cell r="Q17">
            <v>30.616</v>
          </cell>
          <cell r="R17">
            <v>39.874</v>
          </cell>
          <cell r="S17">
            <v>40.465999999999994</v>
          </cell>
          <cell r="T17">
            <v>76.99699999999999</v>
          </cell>
        </row>
        <row r="18">
          <cell r="A18">
            <v>144</v>
          </cell>
          <cell r="B18">
            <v>70</v>
          </cell>
          <cell r="C18" t="str">
            <v>Bosnia and Herzegovina</v>
          </cell>
          <cell r="D18">
            <v>0</v>
          </cell>
          <cell r="E18">
            <v>4</v>
          </cell>
          <cell r="F18" t="str">
            <v>Euro</v>
          </cell>
          <cell r="G18">
            <v>2</v>
          </cell>
          <cell r="H18" t="str">
            <v>fse</v>
          </cell>
          <cell r="I18">
            <v>1</v>
          </cell>
          <cell r="J18" t="str">
            <v>low and middle</v>
          </cell>
          <cell r="K18" t="str">
            <v>both sexes</v>
          </cell>
          <cell r="L18" t="str">
            <v>1995-2000</v>
          </cell>
          <cell r="M18">
            <v>136.757</v>
          </cell>
          <cell r="N18">
            <v>3.557</v>
          </cell>
          <cell r="O18">
            <v>0.721</v>
          </cell>
          <cell r="P18">
            <v>2.935</v>
          </cell>
          <cell r="Q18">
            <v>7.89</v>
          </cell>
          <cell r="R18">
            <v>20.271</v>
          </cell>
          <cell r="S18">
            <v>35.258</v>
          </cell>
          <cell r="T18">
            <v>66.125</v>
          </cell>
        </row>
        <row r="19">
          <cell r="A19">
            <v>42</v>
          </cell>
          <cell r="B19">
            <v>72</v>
          </cell>
          <cell r="C19" t="str">
            <v>Botswana</v>
          </cell>
          <cell r="D19">
            <v>0</v>
          </cell>
          <cell r="E19">
            <v>1</v>
          </cell>
          <cell r="F19" t="str">
            <v>Afro</v>
          </cell>
          <cell r="G19">
            <v>6</v>
          </cell>
          <cell r="H19" t="str">
            <v>ssa</v>
          </cell>
          <cell r="I19">
            <v>1</v>
          </cell>
          <cell r="J19" t="str">
            <v>low and middle</v>
          </cell>
          <cell r="K19" t="str">
            <v>both sexes</v>
          </cell>
          <cell r="L19" t="str">
            <v>1995-2000</v>
          </cell>
          <cell r="M19">
            <v>115.024</v>
          </cell>
          <cell r="N19">
            <v>27.532</v>
          </cell>
          <cell r="O19">
            <v>4.723</v>
          </cell>
          <cell r="P19">
            <v>13.266</v>
          </cell>
          <cell r="Q19">
            <v>28.175</v>
          </cell>
          <cell r="R19">
            <v>21.860999999999997</v>
          </cell>
          <cell r="S19">
            <v>8.623</v>
          </cell>
          <cell r="T19">
            <v>10.844000000000001</v>
          </cell>
        </row>
        <row r="20">
          <cell r="A20">
            <v>187</v>
          </cell>
          <cell r="B20">
            <v>76</v>
          </cell>
          <cell r="C20" t="str">
            <v>Brazil</v>
          </cell>
          <cell r="D20">
            <v>0</v>
          </cell>
          <cell r="E20">
            <v>2</v>
          </cell>
          <cell r="F20" t="str">
            <v>Amro</v>
          </cell>
          <cell r="G20">
            <v>7</v>
          </cell>
          <cell r="H20" t="str">
            <v>lac</v>
          </cell>
          <cell r="I20">
            <v>1</v>
          </cell>
          <cell r="J20" t="str">
            <v>low and middle</v>
          </cell>
          <cell r="K20" t="str">
            <v>both sexes</v>
          </cell>
          <cell r="L20" t="str">
            <v>1995-2000</v>
          </cell>
          <cell r="M20">
            <v>5951.437</v>
          </cell>
          <cell r="N20">
            <v>811.965</v>
          </cell>
          <cell r="O20">
            <v>116.947</v>
          </cell>
          <cell r="P20">
            <v>430.23900000000003</v>
          </cell>
          <cell r="Q20">
            <v>746.6980000000001</v>
          </cell>
          <cell r="R20">
            <v>1018.97</v>
          </cell>
          <cell r="S20">
            <v>898.345</v>
          </cell>
          <cell r="T20">
            <v>1928.2730000000001</v>
          </cell>
        </row>
        <row r="21">
          <cell r="A21">
            <v>176</v>
          </cell>
          <cell r="B21">
            <v>84</v>
          </cell>
          <cell r="C21" t="str">
            <v>Belize</v>
          </cell>
          <cell r="D21">
            <v>0</v>
          </cell>
          <cell r="E21">
            <v>2</v>
          </cell>
          <cell r="F21" t="str">
            <v>Amro</v>
          </cell>
          <cell r="G21">
            <v>7</v>
          </cell>
          <cell r="H21" t="str">
            <v>lac</v>
          </cell>
          <cell r="I21">
            <v>1</v>
          </cell>
          <cell r="J21" t="str">
            <v>low and middle</v>
          </cell>
          <cell r="K21" t="str">
            <v>both sexes</v>
          </cell>
          <cell r="L21" t="str">
            <v>1995-2000</v>
          </cell>
          <cell r="M21">
            <v>4.78</v>
          </cell>
          <cell r="N21">
            <v>1.301</v>
          </cell>
          <cell r="O21">
            <v>0.11599999999999999</v>
          </cell>
          <cell r="P21">
            <v>0.201</v>
          </cell>
          <cell r="Q21">
            <v>0.248</v>
          </cell>
          <cell r="R21">
            <v>0.358</v>
          </cell>
          <cell r="S21">
            <v>0.582</v>
          </cell>
          <cell r="T21">
            <v>1.974</v>
          </cell>
        </row>
        <row r="22">
          <cell r="A22">
            <v>208</v>
          </cell>
          <cell r="B22">
            <v>90</v>
          </cell>
          <cell r="C22" t="str">
            <v>Solomon Islands</v>
          </cell>
          <cell r="D22">
            <v>0</v>
          </cell>
          <cell r="E22">
            <v>6</v>
          </cell>
          <cell r="F22" t="str">
            <v>Wpro</v>
          </cell>
          <cell r="G22">
            <v>5</v>
          </cell>
          <cell r="H22" t="str">
            <v>oai</v>
          </cell>
          <cell r="I22">
            <v>1</v>
          </cell>
          <cell r="J22" t="str">
            <v>low and middle</v>
          </cell>
          <cell r="K22" t="str">
            <v>both sexes</v>
          </cell>
          <cell r="L22" t="str">
            <v>1995-2000</v>
          </cell>
          <cell r="M22">
            <v>8.194</v>
          </cell>
          <cell r="N22">
            <v>1.974</v>
          </cell>
          <cell r="O22">
            <v>0.217</v>
          </cell>
          <cell r="P22">
            <v>0.511</v>
          </cell>
          <cell r="Q22">
            <v>0.541</v>
          </cell>
          <cell r="R22">
            <v>1.09</v>
          </cell>
          <cell r="S22">
            <v>1.289</v>
          </cell>
          <cell r="T22">
            <v>2.5719999999999996</v>
          </cell>
        </row>
        <row r="23">
          <cell r="A23">
            <v>89</v>
          </cell>
          <cell r="B23">
            <v>96</v>
          </cell>
          <cell r="C23" t="str">
            <v>Brunei Darussalam</v>
          </cell>
          <cell r="D23">
            <v>0</v>
          </cell>
          <cell r="E23">
            <v>6</v>
          </cell>
          <cell r="F23" t="str">
            <v>Wpro</v>
          </cell>
          <cell r="G23">
            <v>5</v>
          </cell>
          <cell r="H23" t="str">
            <v>oai</v>
          </cell>
          <cell r="I23">
            <v>4</v>
          </cell>
          <cell r="J23" t="str">
            <v>high</v>
          </cell>
          <cell r="K23" t="str">
            <v>both sexes</v>
          </cell>
          <cell r="L23" t="str">
            <v>1995-2000</v>
          </cell>
          <cell r="M23">
            <v>4.754</v>
          </cell>
          <cell r="N23">
            <v>0.406</v>
          </cell>
          <cell r="O23">
            <v>0.098</v>
          </cell>
          <cell r="P23">
            <v>0.268</v>
          </cell>
          <cell r="Q23">
            <v>0.395</v>
          </cell>
          <cell r="R23">
            <v>0.7889999999999999</v>
          </cell>
          <cell r="S23">
            <v>0.8</v>
          </cell>
          <cell r="T23">
            <v>1.998</v>
          </cell>
        </row>
        <row r="24">
          <cell r="A24">
            <v>122</v>
          </cell>
          <cell r="B24">
            <v>100</v>
          </cell>
          <cell r="C24" t="str">
            <v>Bulgaria</v>
          </cell>
          <cell r="D24">
            <v>0</v>
          </cell>
          <cell r="E24">
            <v>4</v>
          </cell>
          <cell r="F24" t="str">
            <v>Euro</v>
          </cell>
          <cell r="G24">
            <v>2</v>
          </cell>
          <cell r="H24" t="str">
            <v>fse</v>
          </cell>
          <cell r="I24">
            <v>1</v>
          </cell>
          <cell r="J24" t="str">
            <v>low and middle</v>
          </cell>
          <cell r="K24" t="str">
            <v>both sexes</v>
          </cell>
          <cell r="L24" t="str">
            <v>1995-2000</v>
          </cell>
          <cell r="M24">
            <v>563.534</v>
          </cell>
          <cell r="N24">
            <v>7.647</v>
          </cell>
          <cell r="O24">
            <v>2.213</v>
          </cell>
          <cell r="P24">
            <v>9.051</v>
          </cell>
          <cell r="Q24">
            <v>20.573999999999998</v>
          </cell>
          <cell r="R24">
            <v>66.692</v>
          </cell>
          <cell r="S24">
            <v>112.01599999999999</v>
          </cell>
          <cell r="T24">
            <v>345.341</v>
          </cell>
        </row>
        <row r="25">
          <cell r="A25">
            <v>95</v>
          </cell>
          <cell r="B25">
            <v>104</v>
          </cell>
          <cell r="C25" t="str">
            <v>Myanmar</v>
          </cell>
          <cell r="D25">
            <v>0</v>
          </cell>
          <cell r="E25">
            <v>5</v>
          </cell>
          <cell r="F25" t="str">
            <v>Searo</v>
          </cell>
          <cell r="G25">
            <v>5</v>
          </cell>
          <cell r="H25" t="str">
            <v>oai</v>
          </cell>
          <cell r="I25">
            <v>1</v>
          </cell>
          <cell r="J25" t="str">
            <v>low and middle</v>
          </cell>
          <cell r="K25" t="str">
            <v>both sexes</v>
          </cell>
          <cell r="L25" t="str">
            <v>1995-2000</v>
          </cell>
          <cell r="M25">
            <v>2068.026</v>
          </cell>
          <cell r="N25">
            <v>532.682</v>
          </cell>
          <cell r="O25">
            <v>84.357</v>
          </cell>
          <cell r="P25">
            <v>124.772</v>
          </cell>
          <cell r="Q25">
            <v>168.649</v>
          </cell>
          <cell r="R25">
            <v>278.48699999999997</v>
          </cell>
          <cell r="S25">
            <v>349.295</v>
          </cell>
          <cell r="T25">
            <v>529.784</v>
          </cell>
        </row>
        <row r="26">
          <cell r="A26">
            <v>7</v>
          </cell>
          <cell r="B26">
            <v>108</v>
          </cell>
          <cell r="C26" t="str">
            <v>Burundi</v>
          </cell>
          <cell r="D26">
            <v>0</v>
          </cell>
          <cell r="E26">
            <v>1</v>
          </cell>
          <cell r="F26" t="str">
            <v>Afro</v>
          </cell>
          <cell r="G26">
            <v>6</v>
          </cell>
          <cell r="H26" t="str">
            <v>ssa</v>
          </cell>
          <cell r="I26">
            <v>1</v>
          </cell>
          <cell r="J26" t="str">
            <v>low and middle</v>
          </cell>
          <cell r="K26" t="str">
            <v>both sexes</v>
          </cell>
          <cell r="L26" t="str">
            <v>1995-2000</v>
          </cell>
          <cell r="M26">
            <v>639.15</v>
          </cell>
          <cell r="N26">
            <v>254.421</v>
          </cell>
          <cell r="O26">
            <v>68.457</v>
          </cell>
          <cell r="P26">
            <v>64.546</v>
          </cell>
          <cell r="Q26">
            <v>91.23700000000001</v>
          </cell>
          <cell r="R26">
            <v>66.533</v>
          </cell>
          <cell r="S26">
            <v>35.805</v>
          </cell>
          <cell r="T26">
            <v>58.150999999999996</v>
          </cell>
        </row>
        <row r="27">
          <cell r="A27">
            <v>121</v>
          </cell>
          <cell r="B27">
            <v>112</v>
          </cell>
          <cell r="C27" t="str">
            <v>Belarus</v>
          </cell>
          <cell r="D27">
            <v>0</v>
          </cell>
          <cell r="E27">
            <v>4</v>
          </cell>
          <cell r="F27" t="str">
            <v>Euro</v>
          </cell>
          <cell r="G27">
            <v>2</v>
          </cell>
          <cell r="H27" t="str">
            <v>fse</v>
          </cell>
          <cell r="I27">
            <v>1</v>
          </cell>
          <cell r="J27" t="str">
            <v>low and middle</v>
          </cell>
          <cell r="K27" t="str">
            <v>both sexes</v>
          </cell>
          <cell r="L27" t="str">
            <v>1995-2000</v>
          </cell>
          <cell r="M27">
            <v>680.795</v>
          </cell>
          <cell r="N27">
            <v>15.14</v>
          </cell>
          <cell r="O27">
            <v>4.265</v>
          </cell>
          <cell r="P27">
            <v>18.641</v>
          </cell>
          <cell r="Q27">
            <v>47.059</v>
          </cell>
          <cell r="R27">
            <v>101.031</v>
          </cell>
          <cell r="S27">
            <v>146.748</v>
          </cell>
          <cell r="T27">
            <v>347.911</v>
          </cell>
        </row>
        <row r="28">
          <cell r="A28">
            <v>90</v>
          </cell>
          <cell r="B28">
            <v>116</v>
          </cell>
          <cell r="C28" t="str">
            <v>Cambodia</v>
          </cell>
          <cell r="D28">
            <v>0</v>
          </cell>
          <cell r="E28">
            <v>6</v>
          </cell>
          <cell r="F28" t="str">
            <v>Wpro</v>
          </cell>
          <cell r="G28">
            <v>5</v>
          </cell>
          <cell r="H28" t="str">
            <v>oai</v>
          </cell>
          <cell r="I28">
            <v>1</v>
          </cell>
          <cell r="J28" t="str">
            <v>low and middle</v>
          </cell>
          <cell r="K28" t="str">
            <v>both sexes</v>
          </cell>
          <cell r="L28" t="str">
            <v>1995-2000</v>
          </cell>
          <cell r="M28">
            <v>670.247</v>
          </cell>
          <cell r="N28">
            <v>252.489</v>
          </cell>
          <cell r="O28">
            <v>48.302</v>
          </cell>
          <cell r="P28">
            <v>59.246</v>
          </cell>
          <cell r="Q28">
            <v>81.234</v>
          </cell>
          <cell r="R28">
            <v>81.54400000000001</v>
          </cell>
          <cell r="S28">
            <v>59.23</v>
          </cell>
          <cell r="T28">
            <v>88.20199999999998</v>
          </cell>
        </row>
        <row r="29">
          <cell r="A29">
            <v>26</v>
          </cell>
          <cell r="B29">
            <v>120</v>
          </cell>
          <cell r="C29" t="str">
            <v>Cameroon</v>
          </cell>
          <cell r="D29">
            <v>0</v>
          </cell>
          <cell r="E29">
            <v>1</v>
          </cell>
          <cell r="F29" t="str">
            <v>Afro</v>
          </cell>
          <cell r="G29">
            <v>6</v>
          </cell>
          <cell r="H29" t="str">
            <v>ssa</v>
          </cell>
          <cell r="I29">
            <v>1</v>
          </cell>
          <cell r="J29" t="str">
            <v>low and middle</v>
          </cell>
          <cell r="K29" t="str">
            <v>both sexes</v>
          </cell>
          <cell r="L29" t="str">
            <v>1995-2000</v>
          </cell>
          <cell r="M29">
            <v>878.243</v>
          </cell>
          <cell r="N29">
            <v>322.757</v>
          </cell>
          <cell r="O29">
            <v>70.42699999999999</v>
          </cell>
          <cell r="P29">
            <v>82.525</v>
          </cell>
          <cell r="Q29">
            <v>98.615</v>
          </cell>
          <cell r="R29">
            <v>96.862</v>
          </cell>
          <cell r="S29">
            <v>73.863</v>
          </cell>
          <cell r="T29">
            <v>133.194</v>
          </cell>
        </row>
        <row r="30">
          <cell r="A30">
            <v>198</v>
          </cell>
          <cell r="B30">
            <v>124</v>
          </cell>
          <cell r="C30" t="str">
            <v>Canada</v>
          </cell>
          <cell r="D30">
            <v>0</v>
          </cell>
          <cell r="E30">
            <v>2</v>
          </cell>
          <cell r="F30" t="str">
            <v>Amro</v>
          </cell>
          <cell r="G30">
            <v>1</v>
          </cell>
          <cell r="H30" t="str">
            <v>eme</v>
          </cell>
          <cell r="I30">
            <v>4</v>
          </cell>
          <cell r="J30" t="str">
            <v>high</v>
          </cell>
          <cell r="K30" t="str">
            <v>both sexes</v>
          </cell>
          <cell r="L30" t="str">
            <v>1995-2000</v>
          </cell>
          <cell r="M30">
            <v>1073.499</v>
          </cell>
          <cell r="N30">
            <v>12.964</v>
          </cell>
          <cell r="O30">
            <v>3.3890000000000002</v>
          </cell>
          <cell r="P30">
            <v>18.35</v>
          </cell>
          <cell r="Q30">
            <v>44.89</v>
          </cell>
          <cell r="R30">
            <v>105.512</v>
          </cell>
          <cell r="S30">
            <v>160.202</v>
          </cell>
          <cell r="T30">
            <v>728.1919999999999</v>
          </cell>
        </row>
        <row r="31">
          <cell r="A31">
            <v>50</v>
          </cell>
          <cell r="B31">
            <v>132</v>
          </cell>
          <cell r="C31" t="str">
            <v>Cape Verde</v>
          </cell>
          <cell r="D31">
            <v>0</v>
          </cell>
          <cell r="E31">
            <v>1</v>
          </cell>
          <cell r="F31" t="str">
            <v>Afro</v>
          </cell>
          <cell r="G31">
            <v>6</v>
          </cell>
          <cell r="H31" t="str">
            <v>ssa</v>
          </cell>
          <cell r="I31">
            <v>1</v>
          </cell>
          <cell r="J31" t="str">
            <v>low and middle</v>
          </cell>
          <cell r="K31" t="str">
            <v>both sexes</v>
          </cell>
          <cell r="L31" t="str">
            <v>1995-2000</v>
          </cell>
          <cell r="M31">
            <v>12.902</v>
          </cell>
          <cell r="N31">
            <v>4.128</v>
          </cell>
          <cell r="O31">
            <v>0.253</v>
          </cell>
          <cell r="P31">
            <v>0.663</v>
          </cell>
          <cell r="Q31">
            <v>0.848</v>
          </cell>
          <cell r="R31">
            <v>0.725</v>
          </cell>
          <cell r="S31">
            <v>1.69</v>
          </cell>
          <cell r="T31">
            <v>4.595</v>
          </cell>
        </row>
        <row r="32">
          <cell r="A32">
            <v>27</v>
          </cell>
          <cell r="B32">
            <v>140</v>
          </cell>
          <cell r="C32" t="str">
            <v>Central African Republic</v>
          </cell>
          <cell r="D32">
            <v>0</v>
          </cell>
          <cell r="E32">
            <v>1</v>
          </cell>
          <cell r="F32" t="str">
            <v>Afro</v>
          </cell>
          <cell r="G32">
            <v>6</v>
          </cell>
          <cell r="H32" t="str">
            <v>ssa</v>
          </cell>
          <cell r="I32">
            <v>1</v>
          </cell>
          <cell r="J32" t="str">
            <v>low and middle</v>
          </cell>
          <cell r="K32" t="str">
            <v>both sexes</v>
          </cell>
          <cell r="L32" t="str">
            <v>1995-2000</v>
          </cell>
          <cell r="M32">
            <v>322.449</v>
          </cell>
          <cell r="N32">
            <v>105.4</v>
          </cell>
          <cell r="O32">
            <v>29.103</v>
          </cell>
          <cell r="P32">
            <v>32.055</v>
          </cell>
          <cell r="Q32">
            <v>48.18</v>
          </cell>
          <cell r="R32">
            <v>41.764</v>
          </cell>
          <cell r="S32">
            <v>25.572</v>
          </cell>
          <cell r="T32">
            <v>40.375</v>
          </cell>
        </row>
        <row r="33">
          <cell r="A33">
            <v>84</v>
          </cell>
          <cell r="B33">
            <v>144</v>
          </cell>
          <cell r="C33" t="str">
            <v>Sri Lanka</v>
          </cell>
          <cell r="D33">
            <v>0</v>
          </cell>
          <cell r="E33">
            <v>5</v>
          </cell>
          <cell r="F33" t="str">
            <v>Searo</v>
          </cell>
          <cell r="G33">
            <v>5</v>
          </cell>
          <cell r="H33" t="str">
            <v>oai</v>
          </cell>
          <cell r="I33">
            <v>1</v>
          </cell>
          <cell r="J33" t="str">
            <v>low and middle</v>
          </cell>
          <cell r="K33" t="str">
            <v>both sexes</v>
          </cell>
          <cell r="L33" t="str">
            <v>1995-2000</v>
          </cell>
          <cell r="M33">
            <v>527.294</v>
          </cell>
          <cell r="N33">
            <v>34.707</v>
          </cell>
          <cell r="O33">
            <v>6.173</v>
          </cell>
          <cell r="P33">
            <v>24.677999999999997</v>
          </cell>
          <cell r="Q33">
            <v>35.829</v>
          </cell>
          <cell r="R33">
            <v>75.339</v>
          </cell>
          <cell r="S33">
            <v>96.842</v>
          </cell>
          <cell r="T33">
            <v>253.726</v>
          </cell>
        </row>
        <row r="34">
          <cell r="A34">
            <v>28</v>
          </cell>
          <cell r="B34">
            <v>148</v>
          </cell>
          <cell r="C34" t="str">
            <v>Chad</v>
          </cell>
          <cell r="D34">
            <v>0</v>
          </cell>
          <cell r="E34">
            <v>1</v>
          </cell>
          <cell r="F34" t="str">
            <v>Afro</v>
          </cell>
          <cell r="G34">
            <v>6</v>
          </cell>
          <cell r="H34" t="str">
            <v>ssa</v>
          </cell>
          <cell r="I34">
            <v>1</v>
          </cell>
          <cell r="J34" t="str">
            <v>low and middle</v>
          </cell>
          <cell r="K34" t="str">
            <v>both sexes</v>
          </cell>
          <cell r="L34" t="str">
            <v>1995-2000</v>
          </cell>
          <cell r="M34">
            <v>635.449</v>
          </cell>
          <cell r="N34">
            <v>282.92</v>
          </cell>
          <cell r="O34">
            <v>65.451</v>
          </cell>
          <cell r="P34">
            <v>55.187</v>
          </cell>
          <cell r="Q34">
            <v>60.798</v>
          </cell>
          <cell r="R34">
            <v>56.839</v>
          </cell>
          <cell r="S34">
            <v>44.361999999999995</v>
          </cell>
          <cell r="T34">
            <v>69.89200000000001</v>
          </cell>
        </row>
        <row r="35">
          <cell r="A35">
            <v>188</v>
          </cell>
          <cell r="B35">
            <v>152</v>
          </cell>
          <cell r="C35" t="str">
            <v>Chile</v>
          </cell>
          <cell r="D35">
            <v>0</v>
          </cell>
          <cell r="E35">
            <v>2</v>
          </cell>
          <cell r="F35" t="str">
            <v>Amro</v>
          </cell>
          <cell r="G35">
            <v>7</v>
          </cell>
          <cell r="H35" t="str">
            <v>lac</v>
          </cell>
          <cell r="I35">
            <v>1</v>
          </cell>
          <cell r="J35" t="str">
            <v>low and middle</v>
          </cell>
          <cell r="K35" t="str">
            <v>both sexes</v>
          </cell>
          <cell r="L35" t="str">
            <v>1995-2000</v>
          </cell>
          <cell r="M35">
            <v>411.487</v>
          </cell>
          <cell r="N35">
            <v>22.607</v>
          </cell>
          <cell r="O35">
            <v>3.821</v>
          </cell>
          <cell r="P35">
            <v>15.298000000000002</v>
          </cell>
          <cell r="Q35">
            <v>29.103</v>
          </cell>
          <cell r="R35">
            <v>56.65299999999999</v>
          </cell>
          <cell r="S35">
            <v>68.82</v>
          </cell>
          <cell r="T35">
            <v>215.185</v>
          </cell>
        </row>
        <row r="36">
          <cell r="A36">
            <v>66</v>
          </cell>
          <cell r="B36">
            <v>156</v>
          </cell>
          <cell r="C36" t="str">
            <v>China (5)</v>
          </cell>
          <cell r="D36">
            <v>0</v>
          </cell>
          <cell r="E36">
            <v>6</v>
          </cell>
          <cell r="F36" t="str">
            <v>Wpro</v>
          </cell>
          <cell r="G36">
            <v>4</v>
          </cell>
          <cell r="H36" t="str">
            <v>chn</v>
          </cell>
          <cell r="I36">
            <v>5</v>
          </cell>
          <cell r="J36" t="str">
            <v>chn</v>
          </cell>
          <cell r="K36" t="str">
            <v>both sexes</v>
          </cell>
          <cell r="L36" t="str">
            <v>1995-2000</v>
          </cell>
          <cell r="M36">
            <v>43382.82</v>
          </cell>
          <cell r="N36">
            <v>4894.956</v>
          </cell>
          <cell r="O36">
            <v>541.581</v>
          </cell>
          <cell r="P36">
            <v>1524.999</v>
          </cell>
          <cell r="Q36">
            <v>2521.272</v>
          </cell>
          <cell r="R36">
            <v>5590.2880000000005</v>
          </cell>
          <cell r="S36">
            <v>8630.608</v>
          </cell>
          <cell r="T36">
            <v>19679.115999999998</v>
          </cell>
        </row>
        <row r="37">
          <cell r="A37">
            <v>189</v>
          </cell>
          <cell r="B37">
            <v>170</v>
          </cell>
          <cell r="C37" t="str">
            <v>Colombia</v>
          </cell>
          <cell r="D37">
            <v>0</v>
          </cell>
          <cell r="E37">
            <v>2</v>
          </cell>
          <cell r="F37" t="str">
            <v>Amro</v>
          </cell>
          <cell r="G37">
            <v>7</v>
          </cell>
          <cell r="H37" t="str">
            <v>lac</v>
          </cell>
          <cell r="I37">
            <v>1</v>
          </cell>
          <cell r="J37" t="str">
            <v>low and middle</v>
          </cell>
          <cell r="K37" t="str">
            <v>both sexes</v>
          </cell>
          <cell r="L37" t="str">
            <v>1995-2000</v>
          </cell>
          <cell r="M37">
            <v>1170.528</v>
          </cell>
          <cell r="N37">
            <v>193.184</v>
          </cell>
          <cell r="O37">
            <v>24.022</v>
          </cell>
          <cell r="P37">
            <v>124.87</v>
          </cell>
          <cell r="Q37">
            <v>126.104</v>
          </cell>
          <cell r="R37">
            <v>143.16899999999998</v>
          </cell>
          <cell r="S37">
            <v>150.108</v>
          </cell>
          <cell r="T37">
            <v>409.071</v>
          </cell>
        </row>
        <row r="38">
          <cell r="A38">
            <v>8</v>
          </cell>
          <cell r="B38">
            <v>174</v>
          </cell>
          <cell r="C38" t="str">
            <v>Comoros</v>
          </cell>
          <cell r="D38">
            <v>0</v>
          </cell>
          <cell r="E38">
            <v>1</v>
          </cell>
          <cell r="F38" t="str">
            <v>Afro</v>
          </cell>
          <cell r="G38">
            <v>6</v>
          </cell>
          <cell r="H38" t="str">
            <v>ssa</v>
          </cell>
          <cell r="I38">
            <v>1</v>
          </cell>
          <cell r="J38" t="str">
            <v>low and middle</v>
          </cell>
          <cell r="K38" t="str">
            <v>both sexes</v>
          </cell>
          <cell r="L38" t="str">
            <v>1995-2000</v>
          </cell>
          <cell r="M38">
            <v>30.402</v>
          </cell>
          <cell r="N38">
            <v>12.544</v>
          </cell>
          <cell r="O38">
            <v>1.658</v>
          </cell>
          <cell r="P38">
            <v>3.056</v>
          </cell>
          <cell r="Q38">
            <v>2.629</v>
          </cell>
          <cell r="R38">
            <v>3.1470000000000002</v>
          </cell>
          <cell r="S38">
            <v>2.87</v>
          </cell>
          <cell r="T38">
            <v>4.498</v>
          </cell>
        </row>
        <row r="39">
          <cell r="A39">
            <v>29</v>
          </cell>
          <cell r="B39">
            <v>178</v>
          </cell>
          <cell r="C39" t="str">
            <v>Congo</v>
          </cell>
          <cell r="D39">
            <v>0</v>
          </cell>
          <cell r="E39">
            <v>1</v>
          </cell>
          <cell r="F39" t="str">
            <v>Afro</v>
          </cell>
          <cell r="G39">
            <v>6</v>
          </cell>
          <cell r="H39" t="str">
            <v>ssa</v>
          </cell>
          <cell r="I39">
            <v>1</v>
          </cell>
          <cell r="J39" t="str">
            <v>low and middle</v>
          </cell>
          <cell r="K39" t="str">
            <v>both sexes</v>
          </cell>
          <cell r="L39" t="str">
            <v>1995-2000</v>
          </cell>
          <cell r="M39">
            <v>217.436</v>
          </cell>
          <cell r="N39">
            <v>80.656</v>
          </cell>
          <cell r="O39">
            <v>17.849</v>
          </cell>
          <cell r="P39">
            <v>21.223</v>
          </cell>
          <cell r="Q39">
            <v>30.654</v>
          </cell>
          <cell r="R39">
            <v>26.080999999999996</v>
          </cell>
          <cell r="S39">
            <v>15.482</v>
          </cell>
          <cell r="T39">
            <v>25.491000000000003</v>
          </cell>
        </row>
        <row r="40">
          <cell r="A40">
            <v>30</v>
          </cell>
          <cell r="B40">
            <v>180</v>
          </cell>
          <cell r="C40" t="str">
            <v>Dem. Republic of the Congo</v>
          </cell>
          <cell r="D40">
            <v>0</v>
          </cell>
          <cell r="E40">
            <v>1</v>
          </cell>
          <cell r="F40" t="str">
            <v>Afro</v>
          </cell>
          <cell r="G40">
            <v>6</v>
          </cell>
          <cell r="H40" t="str">
            <v>ssa</v>
          </cell>
          <cell r="I40">
            <v>1</v>
          </cell>
          <cell r="J40" t="str">
            <v>low and middle</v>
          </cell>
          <cell r="K40" t="str">
            <v>both sexes</v>
          </cell>
          <cell r="L40" t="str">
            <v>1995-2000</v>
          </cell>
          <cell r="M40">
            <v>3569.25</v>
          </cell>
          <cell r="N40">
            <v>1583.05</v>
          </cell>
          <cell r="O40">
            <v>331.325</v>
          </cell>
          <cell r="P40">
            <v>321.666</v>
          </cell>
          <cell r="Q40">
            <v>383.538</v>
          </cell>
          <cell r="R40">
            <v>350.215</v>
          </cell>
          <cell r="S40">
            <v>237.488</v>
          </cell>
          <cell r="T40">
            <v>361.9680000000001</v>
          </cell>
        </row>
        <row r="41">
          <cell r="A41">
            <v>177</v>
          </cell>
          <cell r="B41">
            <v>188</v>
          </cell>
          <cell r="C41" t="str">
            <v>Costa Rica</v>
          </cell>
          <cell r="D41">
            <v>0</v>
          </cell>
          <cell r="E41">
            <v>2</v>
          </cell>
          <cell r="F41" t="str">
            <v>Amro</v>
          </cell>
          <cell r="G41">
            <v>7</v>
          </cell>
          <cell r="H41" t="str">
            <v>lac</v>
          </cell>
          <cell r="I41">
            <v>1</v>
          </cell>
          <cell r="J41" t="str">
            <v>low and middle</v>
          </cell>
          <cell r="K41" t="str">
            <v>both sexes</v>
          </cell>
          <cell r="L41" t="str">
            <v>1995-2000</v>
          </cell>
          <cell r="M41">
            <v>72.631</v>
          </cell>
          <cell r="N41">
            <v>6.526</v>
          </cell>
          <cell r="O41">
            <v>1.1360000000000001</v>
          </cell>
          <cell r="P41">
            <v>3.3709999999999996</v>
          </cell>
          <cell r="Q41">
            <v>5.709</v>
          </cell>
          <cell r="R41">
            <v>9.294</v>
          </cell>
          <cell r="S41">
            <v>11.147</v>
          </cell>
          <cell r="T41">
            <v>35.448</v>
          </cell>
        </row>
        <row r="42">
          <cell r="A42">
            <v>145</v>
          </cell>
          <cell r="B42">
            <v>191</v>
          </cell>
          <cell r="C42" t="str">
            <v>Croatia</v>
          </cell>
          <cell r="D42">
            <v>0</v>
          </cell>
          <cell r="E42">
            <v>4</v>
          </cell>
          <cell r="F42" t="str">
            <v>Euro</v>
          </cell>
          <cell r="G42">
            <v>2</v>
          </cell>
          <cell r="H42" t="str">
            <v>fse</v>
          </cell>
          <cell r="I42">
            <v>1</v>
          </cell>
          <cell r="J42" t="str">
            <v>low and middle</v>
          </cell>
          <cell r="K42" t="str">
            <v>both sexes</v>
          </cell>
          <cell r="L42" t="str">
            <v>1995-2000</v>
          </cell>
          <cell r="M42">
            <v>257.562</v>
          </cell>
          <cell r="N42">
            <v>3.015</v>
          </cell>
          <cell r="O42">
            <v>0.8220000000000001</v>
          </cell>
          <cell r="P42">
            <v>3.822</v>
          </cell>
          <cell r="Q42">
            <v>10.516</v>
          </cell>
          <cell r="R42">
            <v>33.562</v>
          </cell>
          <cell r="S42">
            <v>55.563</v>
          </cell>
          <cell r="T42">
            <v>150.26200000000003</v>
          </cell>
        </row>
        <row r="43">
          <cell r="A43">
            <v>166</v>
          </cell>
          <cell r="B43">
            <v>192</v>
          </cell>
          <cell r="C43" t="str">
            <v>Cuba</v>
          </cell>
          <cell r="D43">
            <v>0</v>
          </cell>
          <cell r="E43">
            <v>2</v>
          </cell>
          <cell r="F43" t="str">
            <v>Amro</v>
          </cell>
          <cell r="G43">
            <v>7</v>
          </cell>
          <cell r="H43" t="str">
            <v>lac</v>
          </cell>
          <cell r="I43">
            <v>1</v>
          </cell>
          <cell r="J43" t="str">
            <v>low and middle</v>
          </cell>
          <cell r="K43" t="str">
            <v>both sexes</v>
          </cell>
          <cell r="L43" t="str">
            <v>1995-2000</v>
          </cell>
          <cell r="M43">
            <v>389.76</v>
          </cell>
          <cell r="N43">
            <v>8.816</v>
          </cell>
          <cell r="O43">
            <v>3.069</v>
          </cell>
          <cell r="P43">
            <v>14.347</v>
          </cell>
          <cell r="Q43">
            <v>22.85</v>
          </cell>
          <cell r="R43">
            <v>49.568</v>
          </cell>
          <cell r="S43">
            <v>57.926</v>
          </cell>
          <cell r="T43">
            <v>233.184</v>
          </cell>
        </row>
        <row r="44">
          <cell r="A44">
            <v>104</v>
          </cell>
          <cell r="B44">
            <v>196</v>
          </cell>
          <cell r="C44" t="str">
            <v>Cyprus</v>
          </cell>
          <cell r="D44">
            <v>0</v>
          </cell>
          <cell r="E44">
            <v>3</v>
          </cell>
          <cell r="F44" t="str">
            <v>Emro</v>
          </cell>
          <cell r="G44">
            <v>8</v>
          </cell>
          <cell r="H44" t="str">
            <v>mec</v>
          </cell>
          <cell r="I44">
            <v>4</v>
          </cell>
          <cell r="J44" t="str">
            <v>high</v>
          </cell>
          <cell r="K44" t="str">
            <v>both sexes</v>
          </cell>
          <cell r="L44" t="str">
            <v>1995-2000</v>
          </cell>
          <cell r="M44">
            <v>27.991</v>
          </cell>
          <cell r="N44">
            <v>0.519</v>
          </cell>
          <cell r="O44">
            <v>0.092</v>
          </cell>
          <cell r="P44">
            <v>0.657</v>
          </cell>
          <cell r="Q44">
            <v>0.9630000000000001</v>
          </cell>
          <cell r="R44">
            <v>2.637</v>
          </cell>
          <cell r="S44">
            <v>3.799</v>
          </cell>
          <cell r="T44">
            <v>19.323999999999998</v>
          </cell>
        </row>
        <row r="45">
          <cell r="A45">
            <v>123</v>
          </cell>
          <cell r="B45">
            <v>203</v>
          </cell>
          <cell r="C45" t="str">
            <v>Czech Republic</v>
          </cell>
          <cell r="D45">
            <v>0</v>
          </cell>
          <cell r="E45">
            <v>4</v>
          </cell>
          <cell r="F45" t="str">
            <v>Euro</v>
          </cell>
          <cell r="G45">
            <v>2</v>
          </cell>
          <cell r="H45" t="str">
            <v>fse</v>
          </cell>
          <cell r="I45">
            <v>1</v>
          </cell>
          <cell r="J45" t="str">
            <v>low and middle</v>
          </cell>
          <cell r="K45" t="str">
            <v>both sexes</v>
          </cell>
          <cell r="L45" t="str">
            <v>1995-2000</v>
          </cell>
          <cell r="M45">
            <v>569.488</v>
          </cell>
          <cell r="N45">
            <v>4.085</v>
          </cell>
          <cell r="O45">
            <v>1.404</v>
          </cell>
          <cell r="P45">
            <v>8.012</v>
          </cell>
          <cell r="Q45">
            <v>17.771</v>
          </cell>
          <cell r="R45">
            <v>70.631</v>
          </cell>
          <cell r="S45">
            <v>100.313</v>
          </cell>
          <cell r="T45">
            <v>367.272</v>
          </cell>
        </row>
        <row r="46">
          <cell r="A46">
            <v>48</v>
          </cell>
          <cell r="B46">
            <v>204</v>
          </cell>
          <cell r="C46" t="str">
            <v>Benin</v>
          </cell>
          <cell r="D46">
            <v>0</v>
          </cell>
          <cell r="E46">
            <v>1</v>
          </cell>
          <cell r="F46" t="str">
            <v>Afro</v>
          </cell>
          <cell r="G46">
            <v>6</v>
          </cell>
          <cell r="H46" t="str">
            <v>ssa</v>
          </cell>
          <cell r="I46">
            <v>1</v>
          </cell>
          <cell r="J46" t="str">
            <v>low and middle</v>
          </cell>
          <cell r="K46" t="str">
            <v>both sexes</v>
          </cell>
          <cell r="L46" t="str">
            <v>1995-2000</v>
          </cell>
          <cell r="M46">
            <v>371.498</v>
          </cell>
          <cell r="N46">
            <v>161.35</v>
          </cell>
          <cell r="O46">
            <v>38.708</v>
          </cell>
          <cell r="P46">
            <v>34.244</v>
          </cell>
          <cell r="Q46">
            <v>34.915</v>
          </cell>
          <cell r="R46">
            <v>30.76</v>
          </cell>
          <cell r="S46">
            <v>23.852</v>
          </cell>
          <cell r="T46">
            <v>47.669</v>
          </cell>
        </row>
        <row r="47">
          <cell r="A47">
            <v>132</v>
          </cell>
          <cell r="B47">
            <v>208</v>
          </cell>
          <cell r="C47" t="str">
            <v>Denmark</v>
          </cell>
          <cell r="D47">
            <v>0</v>
          </cell>
          <cell r="E47">
            <v>4</v>
          </cell>
          <cell r="F47" t="str">
            <v>Euro</v>
          </cell>
          <cell r="G47">
            <v>1</v>
          </cell>
          <cell r="H47" t="str">
            <v>eme</v>
          </cell>
          <cell r="I47">
            <v>4</v>
          </cell>
          <cell r="J47" t="str">
            <v>high</v>
          </cell>
          <cell r="K47" t="str">
            <v>both sexes</v>
          </cell>
          <cell r="L47" t="str">
            <v>1995-2000</v>
          </cell>
          <cell r="M47">
            <v>307.432</v>
          </cell>
          <cell r="N47">
            <v>2.813</v>
          </cell>
          <cell r="O47">
            <v>0.545</v>
          </cell>
          <cell r="P47">
            <v>2.8819999999999997</v>
          </cell>
          <cell r="Q47">
            <v>8.643999999999998</v>
          </cell>
          <cell r="R47">
            <v>33.134</v>
          </cell>
          <cell r="S47">
            <v>45.231</v>
          </cell>
          <cell r="T47">
            <v>214.18300000000002</v>
          </cell>
        </row>
        <row r="48">
          <cell r="A48">
            <v>167</v>
          </cell>
          <cell r="B48">
            <v>214</v>
          </cell>
          <cell r="C48" t="str">
            <v>Dominican Republic</v>
          </cell>
          <cell r="D48">
            <v>0</v>
          </cell>
          <cell r="E48">
            <v>2</v>
          </cell>
          <cell r="F48" t="str">
            <v>Amro</v>
          </cell>
          <cell r="G48">
            <v>7</v>
          </cell>
          <cell r="H48" t="str">
            <v>lac</v>
          </cell>
          <cell r="I48">
            <v>1</v>
          </cell>
          <cell r="J48" t="str">
            <v>low and middle</v>
          </cell>
          <cell r="K48" t="str">
            <v>both sexes</v>
          </cell>
          <cell r="L48" t="str">
            <v>1995-2000</v>
          </cell>
          <cell r="M48">
            <v>216.282</v>
          </cell>
          <cell r="N48">
            <v>45.903</v>
          </cell>
          <cell r="O48">
            <v>6.314</v>
          </cell>
          <cell r="P48">
            <v>13.788</v>
          </cell>
          <cell r="Q48">
            <v>19.905</v>
          </cell>
          <cell r="R48">
            <v>27.356</v>
          </cell>
          <cell r="S48">
            <v>30.516000000000002</v>
          </cell>
          <cell r="T48">
            <v>72.5</v>
          </cell>
        </row>
        <row r="49">
          <cell r="A49">
            <v>190</v>
          </cell>
          <cell r="B49">
            <v>218</v>
          </cell>
          <cell r="C49" t="str">
            <v>Ecuador</v>
          </cell>
          <cell r="D49">
            <v>0</v>
          </cell>
          <cell r="E49">
            <v>2</v>
          </cell>
          <cell r="F49" t="str">
            <v>Amro</v>
          </cell>
          <cell r="G49">
            <v>7</v>
          </cell>
          <cell r="H49" t="str">
            <v>lac</v>
          </cell>
          <cell r="I49">
            <v>1</v>
          </cell>
          <cell r="J49" t="str">
            <v>low and middle</v>
          </cell>
          <cell r="K49" t="str">
            <v>both sexes</v>
          </cell>
          <cell r="L49" t="str">
            <v>1995-2000</v>
          </cell>
          <cell r="M49">
            <v>359.475</v>
          </cell>
          <cell r="N49">
            <v>92.406</v>
          </cell>
          <cell r="O49">
            <v>10.93</v>
          </cell>
          <cell r="P49">
            <v>25.101</v>
          </cell>
          <cell r="Q49">
            <v>32.808</v>
          </cell>
          <cell r="R49">
            <v>41.044000000000004</v>
          </cell>
          <cell r="S49">
            <v>41.2</v>
          </cell>
          <cell r="T49">
            <v>115.98599999999999</v>
          </cell>
        </row>
        <row r="50">
          <cell r="A50">
            <v>178</v>
          </cell>
          <cell r="B50">
            <v>222</v>
          </cell>
          <cell r="C50" t="str">
            <v>El Salvador</v>
          </cell>
          <cell r="D50">
            <v>0</v>
          </cell>
          <cell r="E50">
            <v>2</v>
          </cell>
          <cell r="F50" t="str">
            <v>Amro</v>
          </cell>
          <cell r="G50">
            <v>7</v>
          </cell>
          <cell r="H50" t="str">
            <v>lac</v>
          </cell>
          <cell r="I50">
            <v>1</v>
          </cell>
          <cell r="J50" t="str">
            <v>low and middle</v>
          </cell>
          <cell r="K50" t="str">
            <v>both sexes</v>
          </cell>
          <cell r="L50" t="str">
            <v>1995-2000</v>
          </cell>
          <cell r="M50">
            <v>182.595</v>
          </cell>
          <cell r="N50">
            <v>34.28</v>
          </cell>
          <cell r="O50">
            <v>5.268</v>
          </cell>
          <cell r="P50">
            <v>17.314</v>
          </cell>
          <cell r="Q50">
            <v>19.227</v>
          </cell>
          <cell r="R50">
            <v>23.541</v>
          </cell>
          <cell r="S50">
            <v>23.21</v>
          </cell>
          <cell r="T50">
            <v>59.755</v>
          </cell>
        </row>
        <row r="51">
          <cell r="A51">
            <v>31</v>
          </cell>
          <cell r="B51">
            <v>226</v>
          </cell>
          <cell r="C51" t="str">
            <v>Equatorial Guinea</v>
          </cell>
          <cell r="D51">
            <v>0</v>
          </cell>
          <cell r="E51">
            <v>1</v>
          </cell>
          <cell r="F51" t="str">
            <v>Afro</v>
          </cell>
          <cell r="G51">
            <v>6</v>
          </cell>
          <cell r="H51" t="str">
            <v>ssa</v>
          </cell>
          <cell r="I51">
            <v>1</v>
          </cell>
          <cell r="J51" t="str">
            <v>low and middle</v>
          </cell>
          <cell r="K51" t="str">
            <v>both sexes</v>
          </cell>
          <cell r="L51" t="str">
            <v>1995-2000</v>
          </cell>
          <cell r="M51">
            <v>34.652</v>
          </cell>
          <cell r="N51">
            <v>15.648</v>
          </cell>
          <cell r="O51">
            <v>2.8259999999999996</v>
          </cell>
          <cell r="P51">
            <v>2.966</v>
          </cell>
          <cell r="Q51">
            <v>2.726</v>
          </cell>
          <cell r="R51">
            <v>2.867</v>
          </cell>
          <cell r="S51">
            <v>2.768</v>
          </cell>
          <cell r="T51">
            <v>4.851000000000001</v>
          </cell>
        </row>
        <row r="52">
          <cell r="A52">
            <v>11</v>
          </cell>
          <cell r="B52">
            <v>231</v>
          </cell>
          <cell r="C52" t="str">
            <v>Ethiopia</v>
          </cell>
          <cell r="D52">
            <v>0</v>
          </cell>
          <cell r="E52">
            <v>1</v>
          </cell>
          <cell r="F52" t="str">
            <v>Afro</v>
          </cell>
          <cell r="G52">
            <v>6</v>
          </cell>
          <cell r="H52" t="str">
            <v>ssa</v>
          </cell>
          <cell r="I52">
            <v>1</v>
          </cell>
          <cell r="J52" t="str">
            <v>low and middle</v>
          </cell>
          <cell r="K52" t="str">
            <v>both sexes</v>
          </cell>
          <cell r="L52" t="str">
            <v>1995-2000</v>
          </cell>
          <cell r="M52">
            <v>5837.016</v>
          </cell>
          <cell r="N52">
            <v>2463.846</v>
          </cell>
          <cell r="O52">
            <v>544.692</v>
          </cell>
          <cell r="P52">
            <v>548.948</v>
          </cell>
          <cell r="Q52">
            <v>762.2139999999999</v>
          </cell>
          <cell r="R52">
            <v>648.1959999999999</v>
          </cell>
          <cell r="S52">
            <v>370.35699999999997</v>
          </cell>
          <cell r="T52">
            <v>498.76300000000003</v>
          </cell>
        </row>
        <row r="53">
          <cell r="A53">
            <v>10</v>
          </cell>
          <cell r="B53">
            <v>232</v>
          </cell>
          <cell r="C53" t="str">
            <v>Eritrea</v>
          </cell>
          <cell r="D53">
            <v>0</v>
          </cell>
          <cell r="E53">
            <v>1</v>
          </cell>
          <cell r="F53" t="str">
            <v>Afro</v>
          </cell>
          <cell r="G53">
            <v>6</v>
          </cell>
          <cell r="H53" t="str">
            <v>ssa</v>
          </cell>
          <cell r="I53">
            <v>1</v>
          </cell>
          <cell r="J53" t="str">
            <v>low and middle</v>
          </cell>
          <cell r="K53" t="str">
            <v>both sexes</v>
          </cell>
          <cell r="L53" t="str">
            <v>1995-2000</v>
          </cell>
          <cell r="M53">
            <v>253.072</v>
          </cell>
          <cell r="N53">
            <v>106.636</v>
          </cell>
          <cell r="O53">
            <v>21.389000000000003</v>
          </cell>
          <cell r="P53">
            <v>23.951999999999998</v>
          </cell>
          <cell r="Q53">
            <v>27.759</v>
          </cell>
          <cell r="R53">
            <v>27.717000000000002</v>
          </cell>
          <cell r="S53">
            <v>19.575</v>
          </cell>
          <cell r="T53">
            <v>26.043999999999997</v>
          </cell>
        </row>
        <row r="54">
          <cell r="A54">
            <v>133</v>
          </cell>
          <cell r="B54">
            <v>233</v>
          </cell>
          <cell r="C54" t="str">
            <v>Estonia</v>
          </cell>
          <cell r="D54">
            <v>0</v>
          </cell>
          <cell r="E54">
            <v>4</v>
          </cell>
          <cell r="F54" t="str">
            <v>Euro</v>
          </cell>
          <cell r="G54">
            <v>2</v>
          </cell>
          <cell r="H54" t="str">
            <v>fse</v>
          </cell>
          <cell r="I54">
            <v>1</v>
          </cell>
          <cell r="J54" t="str">
            <v>low and middle</v>
          </cell>
          <cell r="K54" t="str">
            <v>both sexes</v>
          </cell>
          <cell r="L54" t="str">
            <v>1995-2000</v>
          </cell>
          <cell r="M54">
            <v>97.806</v>
          </cell>
          <cell r="N54">
            <v>1.702</v>
          </cell>
          <cell r="O54">
            <v>0.632</v>
          </cell>
          <cell r="P54">
            <v>2.599</v>
          </cell>
          <cell r="Q54">
            <v>5.777</v>
          </cell>
          <cell r="R54">
            <v>13.933</v>
          </cell>
          <cell r="S54">
            <v>20.331000000000003</v>
          </cell>
          <cell r="T54">
            <v>52.832</v>
          </cell>
        </row>
        <row r="55">
          <cell r="A55">
            <v>205</v>
          </cell>
          <cell r="B55">
            <v>242</v>
          </cell>
          <cell r="C55" t="str">
            <v>Fiji</v>
          </cell>
          <cell r="D55">
            <v>0</v>
          </cell>
          <cell r="E55">
            <v>6</v>
          </cell>
          <cell r="F55" t="str">
            <v>Wpro</v>
          </cell>
          <cell r="G55">
            <v>5</v>
          </cell>
          <cell r="H55" t="str">
            <v>oai</v>
          </cell>
          <cell r="I55">
            <v>1</v>
          </cell>
          <cell r="J55" t="str">
            <v>low and middle</v>
          </cell>
          <cell r="K55" t="str">
            <v>both sexes</v>
          </cell>
          <cell r="L55" t="str">
            <v>1995-2000</v>
          </cell>
          <cell r="M55">
            <v>17.792</v>
          </cell>
          <cell r="N55">
            <v>2.023</v>
          </cell>
          <cell r="O55">
            <v>0.28800000000000003</v>
          </cell>
          <cell r="P55">
            <v>0.8410000000000001</v>
          </cell>
          <cell r="Q55">
            <v>1.182</v>
          </cell>
          <cell r="R55">
            <v>2.87</v>
          </cell>
          <cell r="S55">
            <v>3.53</v>
          </cell>
          <cell r="T55">
            <v>7.058</v>
          </cell>
        </row>
        <row r="56">
          <cell r="A56">
            <v>134</v>
          </cell>
          <cell r="B56">
            <v>246</v>
          </cell>
          <cell r="C56" t="str">
            <v>Finland</v>
          </cell>
          <cell r="D56">
            <v>0</v>
          </cell>
          <cell r="E56">
            <v>4</v>
          </cell>
          <cell r="F56" t="str">
            <v>Euro</v>
          </cell>
          <cell r="G56">
            <v>1</v>
          </cell>
          <cell r="H56" t="str">
            <v>eme</v>
          </cell>
          <cell r="I56">
            <v>4</v>
          </cell>
          <cell r="J56" t="str">
            <v>high</v>
          </cell>
          <cell r="K56" t="str">
            <v>both sexes</v>
          </cell>
          <cell r="L56" t="str">
            <v>1995-2000</v>
          </cell>
          <cell r="M56">
            <v>250.082</v>
          </cell>
          <cell r="N56">
            <v>2.004</v>
          </cell>
          <cell r="O56">
            <v>0.505</v>
          </cell>
          <cell r="P56">
            <v>3.446</v>
          </cell>
          <cell r="Q56">
            <v>8.99</v>
          </cell>
          <cell r="R56">
            <v>26.118000000000002</v>
          </cell>
          <cell r="S56">
            <v>37.818</v>
          </cell>
          <cell r="T56">
            <v>171.201</v>
          </cell>
        </row>
        <row r="57">
          <cell r="A57">
            <v>157</v>
          </cell>
          <cell r="B57">
            <v>250</v>
          </cell>
          <cell r="C57" t="str">
            <v>France</v>
          </cell>
          <cell r="D57">
            <v>0</v>
          </cell>
          <cell r="E57">
            <v>4</v>
          </cell>
          <cell r="F57" t="str">
            <v>Euro</v>
          </cell>
          <cell r="G57">
            <v>1</v>
          </cell>
          <cell r="H57" t="str">
            <v>eme</v>
          </cell>
          <cell r="I57">
            <v>4</v>
          </cell>
          <cell r="J57" t="str">
            <v>high</v>
          </cell>
          <cell r="K57" t="str">
            <v>both sexes</v>
          </cell>
          <cell r="L57" t="str">
            <v>1995-2000</v>
          </cell>
          <cell r="M57">
            <v>2714.7</v>
          </cell>
          <cell r="N57">
            <v>27.489</v>
          </cell>
          <cell r="O57">
            <v>6.026</v>
          </cell>
          <cell r="P57">
            <v>45.178000000000004</v>
          </cell>
          <cell r="Q57">
            <v>101.39</v>
          </cell>
          <cell r="R57">
            <v>249.323</v>
          </cell>
          <cell r="S57">
            <v>370.265</v>
          </cell>
          <cell r="T57">
            <v>1915.029</v>
          </cell>
        </row>
        <row r="58">
          <cell r="A58">
            <v>213</v>
          </cell>
          <cell r="B58">
            <v>258</v>
          </cell>
          <cell r="C58" t="str">
            <v>French Polynesia</v>
          </cell>
          <cell r="G58">
            <v>5</v>
          </cell>
          <cell r="H58" t="str">
            <v>oai</v>
          </cell>
          <cell r="I58">
            <v>4</v>
          </cell>
          <cell r="J58" t="str">
            <v>high</v>
          </cell>
          <cell r="K58" t="str">
            <v>both sexes</v>
          </cell>
          <cell r="L58" t="str">
            <v>1995-2000</v>
          </cell>
          <cell r="M58">
            <v>5.329</v>
          </cell>
          <cell r="N58">
            <v>0.388</v>
          </cell>
          <cell r="O58">
            <v>0.089</v>
          </cell>
          <cell r="P58">
            <v>0.342</v>
          </cell>
          <cell r="Q58">
            <v>0.41800000000000004</v>
          </cell>
          <cell r="R58">
            <v>0.9990000000000001</v>
          </cell>
          <cell r="S58">
            <v>1.183</v>
          </cell>
          <cell r="T58">
            <v>1.91</v>
          </cell>
        </row>
        <row r="59">
          <cell r="A59">
            <v>9</v>
          </cell>
          <cell r="B59">
            <v>262</v>
          </cell>
          <cell r="C59" t="str">
            <v>Djibouti</v>
          </cell>
          <cell r="D59">
            <v>0</v>
          </cell>
          <cell r="E59">
            <v>3</v>
          </cell>
          <cell r="F59" t="str">
            <v>Emro</v>
          </cell>
          <cell r="G59">
            <v>6</v>
          </cell>
          <cell r="H59" t="str">
            <v>ssa</v>
          </cell>
          <cell r="I59">
            <v>1</v>
          </cell>
          <cell r="J59" t="str">
            <v>low and middle</v>
          </cell>
          <cell r="K59" t="str">
            <v>both sexes</v>
          </cell>
          <cell r="L59" t="str">
            <v>1995-2000</v>
          </cell>
          <cell r="M59">
            <v>45.903</v>
          </cell>
          <cell r="N59">
            <v>20.188</v>
          </cell>
          <cell r="O59">
            <v>3.9429999999999996</v>
          </cell>
          <cell r="P59">
            <v>4.516</v>
          </cell>
          <cell r="Q59">
            <v>4.053999999999999</v>
          </cell>
          <cell r="R59">
            <v>4.388</v>
          </cell>
          <cell r="S59">
            <v>3.648</v>
          </cell>
          <cell r="T59">
            <v>5.166000000000001</v>
          </cell>
        </row>
        <row r="60">
          <cell r="A60">
            <v>32</v>
          </cell>
          <cell r="B60">
            <v>266</v>
          </cell>
          <cell r="C60" t="str">
            <v>Gabon</v>
          </cell>
          <cell r="D60">
            <v>0</v>
          </cell>
          <cell r="E60">
            <v>1</v>
          </cell>
          <cell r="F60" t="str">
            <v>Afro</v>
          </cell>
          <cell r="G60">
            <v>6</v>
          </cell>
          <cell r="H60" t="str">
            <v>ssa</v>
          </cell>
          <cell r="I60">
            <v>1</v>
          </cell>
          <cell r="J60" t="str">
            <v>low and middle</v>
          </cell>
          <cell r="K60" t="str">
            <v>both sexes</v>
          </cell>
          <cell r="L60" t="str">
            <v>1995-2000</v>
          </cell>
          <cell r="M60">
            <v>91.845</v>
          </cell>
          <cell r="N60">
            <v>29.628</v>
          </cell>
          <cell r="O60">
            <v>6.182</v>
          </cell>
          <cell r="P60">
            <v>6.86</v>
          </cell>
          <cell r="Q60">
            <v>8.995</v>
          </cell>
          <cell r="R60">
            <v>10.814</v>
          </cell>
          <cell r="S60">
            <v>9.544</v>
          </cell>
          <cell r="T60">
            <v>19.821999999999996</v>
          </cell>
        </row>
        <row r="61">
          <cell r="A61">
            <v>106</v>
          </cell>
          <cell r="B61">
            <v>268</v>
          </cell>
          <cell r="C61" t="str">
            <v>Georgia</v>
          </cell>
          <cell r="D61">
            <v>0</v>
          </cell>
          <cell r="E61">
            <v>4</v>
          </cell>
          <cell r="F61" t="str">
            <v>Euro</v>
          </cell>
          <cell r="G61">
            <v>8</v>
          </cell>
          <cell r="H61" t="str">
            <v>mec</v>
          </cell>
          <cell r="I61">
            <v>1</v>
          </cell>
          <cell r="J61" t="str">
            <v>low and middle</v>
          </cell>
          <cell r="K61" t="str">
            <v>both sexes</v>
          </cell>
          <cell r="L61" t="str">
            <v>1995-2000</v>
          </cell>
          <cell r="M61">
            <v>238.569</v>
          </cell>
          <cell r="N61">
            <v>8.332</v>
          </cell>
          <cell r="O61">
            <v>1.2970000000000002</v>
          </cell>
          <cell r="P61">
            <v>5.362</v>
          </cell>
          <cell r="Q61">
            <v>13.101</v>
          </cell>
          <cell r="R61">
            <v>29.871</v>
          </cell>
          <cell r="S61">
            <v>52.041</v>
          </cell>
          <cell r="T61">
            <v>128.565</v>
          </cell>
        </row>
        <row r="62">
          <cell r="A62">
            <v>52</v>
          </cell>
          <cell r="B62">
            <v>270</v>
          </cell>
          <cell r="C62" t="str">
            <v>Gambia</v>
          </cell>
          <cell r="D62">
            <v>0</v>
          </cell>
          <cell r="E62">
            <v>1</v>
          </cell>
          <cell r="F62" t="str">
            <v>Afro</v>
          </cell>
          <cell r="G62">
            <v>6</v>
          </cell>
          <cell r="H62" t="str">
            <v>ssa</v>
          </cell>
          <cell r="I62">
            <v>1</v>
          </cell>
          <cell r="J62" t="str">
            <v>low and middle</v>
          </cell>
          <cell r="K62" t="str">
            <v>both sexes</v>
          </cell>
          <cell r="L62" t="str">
            <v>1995-2000</v>
          </cell>
          <cell r="M62">
            <v>105.282</v>
          </cell>
          <cell r="N62">
            <v>50.026</v>
          </cell>
          <cell r="O62">
            <v>8.865</v>
          </cell>
          <cell r="P62">
            <v>9.56</v>
          </cell>
          <cell r="Q62">
            <v>10.014</v>
          </cell>
          <cell r="R62">
            <v>9.611</v>
          </cell>
          <cell r="S62">
            <v>7.399</v>
          </cell>
          <cell r="T62">
            <v>9.807000000000002</v>
          </cell>
        </row>
        <row r="63">
          <cell r="A63">
            <v>105</v>
          </cell>
          <cell r="B63">
            <v>274</v>
          </cell>
          <cell r="C63" t="str">
            <v>Gaza Strip</v>
          </cell>
          <cell r="G63">
            <v>8</v>
          </cell>
          <cell r="H63" t="str">
            <v>mec</v>
          </cell>
          <cell r="I63">
            <v>1</v>
          </cell>
          <cell r="J63" t="str">
            <v>low and middle</v>
          </cell>
          <cell r="K63" t="str">
            <v>both sexes</v>
          </cell>
          <cell r="L63" t="str">
            <v>1995-2000</v>
          </cell>
          <cell r="M63">
            <v>23.219</v>
          </cell>
          <cell r="N63">
            <v>6.914</v>
          </cell>
          <cell r="O63">
            <v>0.623</v>
          </cell>
          <cell r="P63">
            <v>1.222</v>
          </cell>
          <cell r="Q63">
            <v>1.134</v>
          </cell>
          <cell r="R63">
            <v>1.936</v>
          </cell>
          <cell r="S63">
            <v>2.9530000000000003</v>
          </cell>
          <cell r="T63">
            <v>8.437</v>
          </cell>
        </row>
        <row r="64">
          <cell r="A64">
            <v>158</v>
          </cell>
          <cell r="B64">
            <v>276</v>
          </cell>
          <cell r="C64" t="str">
            <v>Germany</v>
          </cell>
          <cell r="D64">
            <v>0</v>
          </cell>
          <cell r="E64">
            <v>4</v>
          </cell>
          <cell r="F64" t="str">
            <v>Euro</v>
          </cell>
          <cell r="G64">
            <v>1</v>
          </cell>
          <cell r="H64" t="str">
            <v>eme</v>
          </cell>
          <cell r="I64">
            <v>4</v>
          </cell>
          <cell r="J64" t="str">
            <v>high</v>
          </cell>
          <cell r="K64" t="str">
            <v>both sexes</v>
          </cell>
          <cell r="L64" t="str">
            <v>1995-2000</v>
          </cell>
          <cell r="M64">
            <v>4411.953</v>
          </cell>
          <cell r="N64">
            <v>24.347</v>
          </cell>
          <cell r="O64">
            <v>6.277</v>
          </cell>
          <cell r="P64">
            <v>42.991</v>
          </cell>
          <cell r="Q64">
            <v>130.40300000000002</v>
          </cell>
          <cell r="R64">
            <v>409.88</v>
          </cell>
          <cell r="S64">
            <v>698.014</v>
          </cell>
          <cell r="T64">
            <v>3100.041</v>
          </cell>
        </row>
        <row r="65">
          <cell r="A65">
            <v>53</v>
          </cell>
          <cell r="B65">
            <v>288</v>
          </cell>
          <cell r="C65" t="str">
            <v>Ghana</v>
          </cell>
          <cell r="D65">
            <v>0</v>
          </cell>
          <cell r="E65">
            <v>1</v>
          </cell>
          <cell r="F65" t="str">
            <v>Afro</v>
          </cell>
          <cell r="G65">
            <v>6</v>
          </cell>
          <cell r="H65" t="str">
            <v>ssa</v>
          </cell>
          <cell r="I65">
            <v>1</v>
          </cell>
          <cell r="J65" t="str">
            <v>low and middle</v>
          </cell>
          <cell r="K65" t="str">
            <v>both sexes</v>
          </cell>
          <cell r="L65" t="str">
            <v>1995-2000</v>
          </cell>
          <cell r="M65">
            <v>892.289</v>
          </cell>
          <cell r="N65">
            <v>360.871</v>
          </cell>
          <cell r="O65">
            <v>68.82900000000001</v>
          </cell>
          <cell r="P65">
            <v>87.255</v>
          </cell>
          <cell r="Q65">
            <v>76.75300000000001</v>
          </cell>
          <cell r="R65">
            <v>82.863</v>
          </cell>
          <cell r="S65">
            <v>75.589</v>
          </cell>
          <cell r="T65">
            <v>140.129</v>
          </cell>
        </row>
        <row r="66">
          <cell r="A66">
            <v>146</v>
          </cell>
          <cell r="B66">
            <v>300</v>
          </cell>
          <cell r="C66" t="str">
            <v>Greece</v>
          </cell>
          <cell r="D66">
            <v>0</v>
          </cell>
          <cell r="E66">
            <v>4</v>
          </cell>
          <cell r="F66" t="str">
            <v>Euro</v>
          </cell>
          <cell r="G66">
            <v>1</v>
          </cell>
          <cell r="H66" t="str">
            <v>eme</v>
          </cell>
          <cell r="I66">
            <v>4</v>
          </cell>
          <cell r="J66" t="str">
            <v>high</v>
          </cell>
          <cell r="K66" t="str">
            <v>both sexes</v>
          </cell>
          <cell r="L66" t="str">
            <v>1995-2000</v>
          </cell>
          <cell r="M66">
            <v>508.766</v>
          </cell>
          <cell r="N66">
            <v>4.524</v>
          </cell>
          <cell r="O66">
            <v>0.83</v>
          </cell>
          <cell r="P66">
            <v>7.32</v>
          </cell>
          <cell r="Q66">
            <v>11.843</v>
          </cell>
          <cell r="R66">
            <v>36.046</v>
          </cell>
          <cell r="S66">
            <v>77.992</v>
          </cell>
          <cell r="T66">
            <v>370.211</v>
          </cell>
        </row>
        <row r="67">
          <cell r="A67">
            <v>168</v>
          </cell>
          <cell r="B67">
            <v>312</v>
          </cell>
          <cell r="C67" t="str">
            <v>Guadeloupe</v>
          </cell>
          <cell r="G67">
            <v>7</v>
          </cell>
          <cell r="H67" t="str">
            <v>lac</v>
          </cell>
          <cell r="I67">
            <v>1</v>
          </cell>
          <cell r="J67" t="str">
            <v>low and middle</v>
          </cell>
          <cell r="K67" t="str">
            <v>both sexes</v>
          </cell>
          <cell r="L67" t="str">
            <v>1995-2000</v>
          </cell>
          <cell r="M67">
            <v>12.709</v>
          </cell>
          <cell r="N67">
            <v>0.393</v>
          </cell>
          <cell r="O67">
            <v>0.062</v>
          </cell>
          <cell r="P67">
            <v>0.46</v>
          </cell>
          <cell r="Q67">
            <v>1.052</v>
          </cell>
          <cell r="R67">
            <v>1.44</v>
          </cell>
          <cell r="S67">
            <v>1.845</v>
          </cell>
          <cell r="T67">
            <v>7.457</v>
          </cell>
        </row>
        <row r="68">
          <cell r="A68">
            <v>211</v>
          </cell>
          <cell r="B68">
            <v>316</v>
          </cell>
          <cell r="C68" t="str">
            <v>Guam</v>
          </cell>
          <cell r="G68">
            <v>5</v>
          </cell>
          <cell r="H68" t="str">
            <v>oai</v>
          </cell>
          <cell r="I68">
            <v>4</v>
          </cell>
          <cell r="J68" t="str">
            <v>high</v>
          </cell>
          <cell r="K68" t="str">
            <v>both sexes</v>
          </cell>
          <cell r="L68" t="str">
            <v>1995-2000</v>
          </cell>
          <cell r="M68">
            <v>3.479</v>
          </cell>
          <cell r="N68">
            <v>0.242</v>
          </cell>
          <cell r="O68">
            <v>0.048</v>
          </cell>
          <cell r="P68">
            <v>0.195</v>
          </cell>
          <cell r="Q68">
            <v>0.359</v>
          </cell>
          <cell r="R68">
            <v>0.625</v>
          </cell>
          <cell r="S68">
            <v>0.6890000000000001</v>
          </cell>
          <cell r="T68">
            <v>1.321</v>
          </cell>
        </row>
        <row r="69">
          <cell r="A69">
            <v>179</v>
          </cell>
          <cell r="B69">
            <v>320</v>
          </cell>
          <cell r="C69" t="str">
            <v>Guatemala</v>
          </cell>
          <cell r="D69">
            <v>0</v>
          </cell>
          <cell r="E69">
            <v>2</v>
          </cell>
          <cell r="F69" t="str">
            <v>Amro</v>
          </cell>
          <cell r="G69">
            <v>7</v>
          </cell>
          <cell r="H69" t="str">
            <v>lac</v>
          </cell>
          <cell r="I69">
            <v>1</v>
          </cell>
          <cell r="J69" t="str">
            <v>low and middle</v>
          </cell>
          <cell r="K69" t="str">
            <v>both sexes</v>
          </cell>
          <cell r="L69" t="str">
            <v>1995-2000</v>
          </cell>
          <cell r="M69">
            <v>394.254</v>
          </cell>
          <cell r="N69">
            <v>118.965</v>
          </cell>
          <cell r="O69">
            <v>15.889</v>
          </cell>
          <cell r="P69">
            <v>40.332</v>
          </cell>
          <cell r="Q69">
            <v>43.671</v>
          </cell>
          <cell r="R69">
            <v>45.98</v>
          </cell>
          <cell r="S69">
            <v>44.933</v>
          </cell>
          <cell r="T69">
            <v>84.484</v>
          </cell>
        </row>
        <row r="70">
          <cell r="A70">
            <v>54</v>
          </cell>
          <cell r="B70">
            <v>324</v>
          </cell>
          <cell r="C70" t="str">
            <v>Guinea</v>
          </cell>
          <cell r="D70">
            <v>0</v>
          </cell>
          <cell r="E70">
            <v>1</v>
          </cell>
          <cell r="F70" t="str">
            <v>Afro</v>
          </cell>
          <cell r="G70">
            <v>6</v>
          </cell>
          <cell r="H70" t="str">
            <v>ssa</v>
          </cell>
          <cell r="I70">
            <v>1</v>
          </cell>
          <cell r="J70" t="str">
            <v>low and middle</v>
          </cell>
          <cell r="K70" t="str">
            <v>both sexes</v>
          </cell>
          <cell r="L70" t="str">
            <v>1995-2000</v>
          </cell>
          <cell r="M70">
            <v>637.009</v>
          </cell>
          <cell r="N70">
            <v>317.267</v>
          </cell>
          <cell r="O70">
            <v>62.802</v>
          </cell>
          <cell r="P70">
            <v>61.943</v>
          </cell>
          <cell r="Q70">
            <v>52.486000000000004</v>
          </cell>
          <cell r="R70">
            <v>47.656</v>
          </cell>
          <cell r="S70">
            <v>39.196</v>
          </cell>
          <cell r="T70">
            <v>55.659000000000006</v>
          </cell>
        </row>
        <row r="71">
          <cell r="A71">
            <v>191</v>
          </cell>
          <cell r="B71">
            <v>328</v>
          </cell>
          <cell r="C71" t="str">
            <v>Guyana</v>
          </cell>
          <cell r="D71">
            <v>0</v>
          </cell>
          <cell r="E71">
            <v>2</v>
          </cell>
          <cell r="F71" t="str">
            <v>Amro</v>
          </cell>
          <cell r="G71">
            <v>7</v>
          </cell>
          <cell r="H71" t="str">
            <v>lac</v>
          </cell>
          <cell r="I71">
            <v>1</v>
          </cell>
          <cell r="J71" t="str">
            <v>low and middle</v>
          </cell>
          <cell r="K71" t="str">
            <v>both sexes</v>
          </cell>
          <cell r="L71" t="str">
            <v>1995-2000</v>
          </cell>
          <cell r="M71">
            <v>31.251</v>
          </cell>
          <cell r="N71">
            <v>7.248</v>
          </cell>
          <cell r="O71">
            <v>0.9510000000000001</v>
          </cell>
          <cell r="P71">
            <v>2.157</v>
          </cell>
          <cell r="Q71">
            <v>3.423</v>
          </cell>
          <cell r="R71">
            <v>4.253</v>
          </cell>
          <cell r="S71">
            <v>4.471</v>
          </cell>
          <cell r="T71">
            <v>8.748000000000001</v>
          </cell>
        </row>
        <row r="72">
          <cell r="A72">
            <v>169</v>
          </cell>
          <cell r="B72">
            <v>332</v>
          </cell>
          <cell r="C72" t="str">
            <v>Haiti</v>
          </cell>
          <cell r="D72">
            <v>0</v>
          </cell>
          <cell r="E72">
            <v>2</v>
          </cell>
          <cell r="F72" t="str">
            <v>Amro</v>
          </cell>
          <cell r="G72">
            <v>7</v>
          </cell>
          <cell r="H72" t="str">
            <v>lac</v>
          </cell>
          <cell r="I72">
            <v>1</v>
          </cell>
          <cell r="J72" t="str">
            <v>low and middle</v>
          </cell>
          <cell r="K72" t="str">
            <v>both sexes</v>
          </cell>
          <cell r="L72" t="str">
            <v>1995-2000</v>
          </cell>
          <cell r="M72">
            <v>491.018</v>
          </cell>
          <cell r="N72">
            <v>134.76</v>
          </cell>
          <cell r="O72">
            <v>33.378</v>
          </cell>
          <cell r="P72">
            <v>49.308</v>
          </cell>
          <cell r="Q72">
            <v>66.016</v>
          </cell>
          <cell r="R72">
            <v>69.727</v>
          </cell>
          <cell r="S72">
            <v>50.899</v>
          </cell>
          <cell r="T72">
            <v>86.93</v>
          </cell>
        </row>
        <row r="73">
          <cell r="A73">
            <v>180</v>
          </cell>
          <cell r="B73">
            <v>340</v>
          </cell>
          <cell r="C73" t="str">
            <v>Honduras</v>
          </cell>
          <cell r="D73">
            <v>0</v>
          </cell>
          <cell r="E73">
            <v>2</v>
          </cell>
          <cell r="F73" t="str">
            <v>Amro</v>
          </cell>
          <cell r="G73">
            <v>7</v>
          </cell>
          <cell r="H73" t="str">
            <v>lac</v>
          </cell>
          <cell r="I73">
            <v>1</v>
          </cell>
          <cell r="J73" t="str">
            <v>low and middle</v>
          </cell>
          <cell r="K73" t="str">
            <v>both sexes</v>
          </cell>
          <cell r="L73" t="str">
            <v>1995-2000</v>
          </cell>
          <cell r="M73">
            <v>163.457</v>
          </cell>
          <cell r="N73">
            <v>50.219</v>
          </cell>
          <cell r="O73">
            <v>8.23</v>
          </cell>
          <cell r="P73">
            <v>15.472999999999999</v>
          </cell>
          <cell r="Q73">
            <v>17.513</v>
          </cell>
          <cell r="R73">
            <v>17.351</v>
          </cell>
          <cell r="S73">
            <v>16.166</v>
          </cell>
          <cell r="T73">
            <v>38.505</v>
          </cell>
        </row>
        <row r="74">
          <cell r="A74">
            <v>67</v>
          </cell>
          <cell r="B74">
            <v>344</v>
          </cell>
          <cell r="C74" t="str">
            <v>China, Hong Kong SAR (6)</v>
          </cell>
          <cell r="G74">
            <v>5</v>
          </cell>
          <cell r="H74" t="str">
            <v>oai</v>
          </cell>
          <cell r="I74">
            <v>4</v>
          </cell>
          <cell r="J74" t="str">
            <v>high</v>
          </cell>
          <cell r="K74" t="str">
            <v>both sexes</v>
          </cell>
          <cell r="L74" t="str">
            <v>1995-2000</v>
          </cell>
          <cell r="M74">
            <v>190.853</v>
          </cell>
          <cell r="N74">
            <v>2.499</v>
          </cell>
          <cell r="O74">
            <v>0.632</v>
          </cell>
          <cell r="P74">
            <v>3.11</v>
          </cell>
          <cell r="Q74">
            <v>9.175</v>
          </cell>
          <cell r="R74">
            <v>21.454</v>
          </cell>
          <cell r="S74">
            <v>36.269000000000005</v>
          </cell>
          <cell r="T74">
            <v>117.71400000000001</v>
          </cell>
        </row>
        <row r="75">
          <cell r="A75">
            <v>124</v>
          </cell>
          <cell r="B75">
            <v>348</v>
          </cell>
          <cell r="C75" t="str">
            <v>Hungary</v>
          </cell>
          <cell r="D75">
            <v>0</v>
          </cell>
          <cell r="E75">
            <v>4</v>
          </cell>
          <cell r="F75" t="str">
            <v>Euro</v>
          </cell>
          <cell r="G75">
            <v>2</v>
          </cell>
          <cell r="H75" t="str">
            <v>fse</v>
          </cell>
          <cell r="I75">
            <v>1</v>
          </cell>
          <cell r="J75" t="str">
            <v>low and middle</v>
          </cell>
          <cell r="K75" t="str">
            <v>both sexes</v>
          </cell>
          <cell r="L75" t="str">
            <v>1995-2000</v>
          </cell>
          <cell r="M75">
            <v>692.768</v>
          </cell>
          <cell r="N75">
            <v>6.07</v>
          </cell>
          <cell r="O75">
            <v>1.278</v>
          </cell>
          <cell r="P75">
            <v>7.5329999999999995</v>
          </cell>
          <cell r="Q75">
            <v>35.41</v>
          </cell>
          <cell r="R75">
            <v>108.846</v>
          </cell>
          <cell r="S75">
            <v>133.485</v>
          </cell>
          <cell r="T75">
            <v>400.146</v>
          </cell>
        </row>
        <row r="76">
          <cell r="A76">
            <v>135</v>
          </cell>
          <cell r="B76">
            <v>352</v>
          </cell>
          <cell r="C76" t="str">
            <v>Iceland</v>
          </cell>
          <cell r="D76">
            <v>0</v>
          </cell>
          <cell r="E76">
            <v>4</v>
          </cell>
          <cell r="F76" t="str">
            <v>Euro</v>
          </cell>
          <cell r="G76">
            <v>1</v>
          </cell>
          <cell r="H76" t="str">
            <v>eme</v>
          </cell>
          <cell r="I76">
            <v>4</v>
          </cell>
          <cell r="J76" t="str">
            <v>high</v>
          </cell>
          <cell r="K76" t="str">
            <v>both sexes</v>
          </cell>
          <cell r="L76" t="str">
            <v>1995-2000</v>
          </cell>
          <cell r="M76">
            <v>9.2</v>
          </cell>
          <cell r="N76">
            <v>0.135</v>
          </cell>
          <cell r="O76">
            <v>0.028</v>
          </cell>
          <cell r="P76">
            <v>0.169</v>
          </cell>
          <cell r="Q76">
            <v>0.266</v>
          </cell>
          <cell r="R76">
            <v>0.784</v>
          </cell>
          <cell r="S76">
            <v>1.238</v>
          </cell>
          <cell r="T76">
            <v>6.58</v>
          </cell>
        </row>
        <row r="77">
          <cell r="A77">
            <v>77</v>
          </cell>
          <cell r="B77">
            <v>356</v>
          </cell>
          <cell r="C77" t="str">
            <v>India</v>
          </cell>
          <cell r="D77">
            <v>0</v>
          </cell>
          <cell r="E77">
            <v>5</v>
          </cell>
          <cell r="F77" t="str">
            <v>Searo</v>
          </cell>
          <cell r="G77">
            <v>3</v>
          </cell>
          <cell r="H77" t="str">
            <v>ind</v>
          </cell>
          <cell r="I77">
            <v>6</v>
          </cell>
          <cell r="J77" t="str">
            <v>ind</v>
          </cell>
          <cell r="K77" t="str">
            <v>both sexes</v>
          </cell>
          <cell r="L77" t="str">
            <v>1995-2000</v>
          </cell>
          <cell r="M77">
            <v>43222.787</v>
          </cell>
          <cell r="N77">
            <v>11662.937</v>
          </cell>
          <cell r="O77">
            <v>2506.969</v>
          </cell>
          <cell r="P77">
            <v>2344.665</v>
          </cell>
          <cell r="Q77">
            <v>3030.365</v>
          </cell>
          <cell r="R77">
            <v>5494.317999999999</v>
          </cell>
          <cell r="S77">
            <v>6541.614</v>
          </cell>
          <cell r="T77">
            <v>11641.919</v>
          </cell>
        </row>
        <row r="78">
          <cell r="A78">
            <v>92</v>
          </cell>
          <cell r="B78">
            <v>360</v>
          </cell>
          <cell r="C78" t="str">
            <v>Indonesia</v>
          </cell>
          <cell r="D78">
            <v>0</v>
          </cell>
          <cell r="E78">
            <v>5</v>
          </cell>
          <cell r="F78" t="str">
            <v>Searo</v>
          </cell>
          <cell r="G78">
            <v>5</v>
          </cell>
          <cell r="H78" t="str">
            <v>oai</v>
          </cell>
          <cell r="I78">
            <v>1</v>
          </cell>
          <cell r="J78" t="str">
            <v>low and middle</v>
          </cell>
          <cell r="K78" t="str">
            <v>both sexes</v>
          </cell>
          <cell r="L78" t="str">
            <v>1995-2000</v>
          </cell>
          <cell r="M78">
            <v>7729.521</v>
          </cell>
          <cell r="N78">
            <v>1475.759</v>
          </cell>
          <cell r="O78">
            <v>218.614</v>
          </cell>
          <cell r="P78">
            <v>604.855</v>
          </cell>
          <cell r="Q78">
            <v>718.683</v>
          </cell>
          <cell r="R78">
            <v>1124.143</v>
          </cell>
          <cell r="S78">
            <v>1275.631</v>
          </cell>
          <cell r="T78">
            <v>2311.836</v>
          </cell>
        </row>
        <row r="79">
          <cell r="A79">
            <v>78</v>
          </cell>
          <cell r="B79">
            <v>364</v>
          </cell>
          <cell r="C79" t="str">
            <v>Iran (Islamic Republic of)</v>
          </cell>
          <cell r="D79">
            <v>0</v>
          </cell>
          <cell r="E79">
            <v>3</v>
          </cell>
          <cell r="F79" t="str">
            <v>Emro</v>
          </cell>
          <cell r="G79">
            <v>8</v>
          </cell>
          <cell r="H79" t="str">
            <v>mec</v>
          </cell>
          <cell r="I79">
            <v>1</v>
          </cell>
          <cell r="J79" t="str">
            <v>low and middle</v>
          </cell>
          <cell r="K79" t="str">
            <v>both sexes</v>
          </cell>
          <cell r="L79" t="str">
            <v>1995-2000</v>
          </cell>
          <cell r="M79">
            <v>1778.754</v>
          </cell>
          <cell r="N79">
            <v>395.45</v>
          </cell>
          <cell r="O79">
            <v>90.226</v>
          </cell>
          <cell r="P79">
            <v>118.72300000000001</v>
          </cell>
          <cell r="Q79">
            <v>116.723</v>
          </cell>
          <cell r="R79">
            <v>200.80599999999998</v>
          </cell>
          <cell r="S79">
            <v>298.524</v>
          </cell>
          <cell r="T79">
            <v>558.302</v>
          </cell>
        </row>
        <row r="80">
          <cell r="A80">
            <v>107</v>
          </cell>
          <cell r="B80">
            <v>368</v>
          </cell>
          <cell r="C80" t="str">
            <v>Iraq</v>
          </cell>
          <cell r="D80">
            <v>0</v>
          </cell>
          <cell r="E80">
            <v>3</v>
          </cell>
          <cell r="F80" t="str">
            <v>Emro</v>
          </cell>
          <cell r="G80">
            <v>8</v>
          </cell>
          <cell r="H80" t="str">
            <v>mec</v>
          </cell>
          <cell r="I80">
            <v>1</v>
          </cell>
          <cell r="J80" t="str">
            <v>low and middle</v>
          </cell>
          <cell r="K80" t="str">
            <v>both sexes</v>
          </cell>
          <cell r="L80" t="str">
            <v>1995-2000</v>
          </cell>
          <cell r="M80">
            <v>916.288</v>
          </cell>
          <cell r="N80">
            <v>443.927</v>
          </cell>
          <cell r="O80">
            <v>30.6</v>
          </cell>
          <cell r="P80">
            <v>52.146</v>
          </cell>
          <cell r="Q80">
            <v>62.474000000000004</v>
          </cell>
          <cell r="R80">
            <v>96.27600000000001</v>
          </cell>
          <cell r="S80">
            <v>87.24</v>
          </cell>
          <cell r="T80">
            <v>143.625</v>
          </cell>
        </row>
        <row r="81">
          <cell r="A81">
            <v>136</v>
          </cell>
          <cell r="B81">
            <v>372</v>
          </cell>
          <cell r="C81" t="str">
            <v>Ireland</v>
          </cell>
          <cell r="D81">
            <v>0</v>
          </cell>
          <cell r="E81">
            <v>4</v>
          </cell>
          <cell r="F81" t="str">
            <v>Euro</v>
          </cell>
          <cell r="G81">
            <v>1</v>
          </cell>
          <cell r="H81" t="str">
            <v>eme</v>
          </cell>
          <cell r="I81">
            <v>4</v>
          </cell>
          <cell r="J81" t="str">
            <v>high</v>
          </cell>
          <cell r="K81" t="str">
            <v>both sexes</v>
          </cell>
          <cell r="L81" t="str">
            <v>1995-2000</v>
          </cell>
          <cell r="M81">
            <v>154.721</v>
          </cell>
          <cell r="N81">
            <v>2.231</v>
          </cell>
          <cell r="O81">
            <v>0.432</v>
          </cell>
          <cell r="P81">
            <v>2.354</v>
          </cell>
          <cell r="Q81">
            <v>3.661</v>
          </cell>
          <cell r="R81">
            <v>13.58</v>
          </cell>
          <cell r="S81">
            <v>23.755</v>
          </cell>
          <cell r="T81">
            <v>108.708</v>
          </cell>
        </row>
        <row r="82">
          <cell r="A82">
            <v>108</v>
          </cell>
          <cell r="B82">
            <v>376</v>
          </cell>
          <cell r="C82" t="str">
            <v>Israel</v>
          </cell>
          <cell r="D82">
            <v>0</v>
          </cell>
          <cell r="E82">
            <v>4</v>
          </cell>
          <cell r="F82" t="str">
            <v>Euro</v>
          </cell>
          <cell r="G82">
            <v>8</v>
          </cell>
          <cell r="H82" t="str">
            <v>mec</v>
          </cell>
          <cell r="I82">
            <v>4</v>
          </cell>
          <cell r="J82" t="str">
            <v>high</v>
          </cell>
          <cell r="K82" t="str">
            <v>both sexes</v>
          </cell>
          <cell r="L82" t="str">
            <v>1995-2000</v>
          </cell>
          <cell r="M82">
            <v>181.416</v>
          </cell>
          <cell r="N82">
            <v>6.069</v>
          </cell>
          <cell r="O82">
            <v>0.955</v>
          </cell>
          <cell r="P82">
            <v>3.3230000000000004</v>
          </cell>
          <cell r="Q82">
            <v>5.494</v>
          </cell>
          <cell r="R82">
            <v>15.863000000000001</v>
          </cell>
          <cell r="S82">
            <v>27.654000000000003</v>
          </cell>
          <cell r="T82">
            <v>122.05799999999999</v>
          </cell>
        </row>
        <row r="83">
          <cell r="A83">
            <v>147</v>
          </cell>
          <cell r="B83">
            <v>380</v>
          </cell>
          <cell r="C83" t="str">
            <v>Italy</v>
          </cell>
          <cell r="D83">
            <v>0</v>
          </cell>
          <cell r="E83">
            <v>4</v>
          </cell>
          <cell r="F83" t="str">
            <v>Euro</v>
          </cell>
          <cell r="G83">
            <v>1</v>
          </cell>
          <cell r="H83" t="str">
            <v>eme</v>
          </cell>
          <cell r="I83">
            <v>4</v>
          </cell>
          <cell r="J83" t="str">
            <v>high</v>
          </cell>
          <cell r="K83" t="str">
            <v>both sexes</v>
          </cell>
          <cell r="L83" t="str">
            <v>1995-2000</v>
          </cell>
          <cell r="M83">
            <v>2976.573</v>
          </cell>
          <cell r="N83">
            <v>22.439</v>
          </cell>
          <cell r="O83">
            <v>5.187</v>
          </cell>
          <cell r="P83">
            <v>31.869</v>
          </cell>
          <cell r="Q83">
            <v>62.069</v>
          </cell>
          <cell r="R83">
            <v>222.867</v>
          </cell>
          <cell r="S83">
            <v>446.60400000000004</v>
          </cell>
          <cell r="T83">
            <v>2185.538</v>
          </cell>
        </row>
        <row r="84">
          <cell r="A84">
            <v>51</v>
          </cell>
          <cell r="B84">
            <v>384</v>
          </cell>
          <cell r="C84" t="str">
            <v>Cote d'Ivoire</v>
          </cell>
          <cell r="D84">
            <v>0</v>
          </cell>
          <cell r="E84">
            <v>1</v>
          </cell>
          <cell r="F84" t="str">
            <v>Afro</v>
          </cell>
          <cell r="G84">
            <v>6</v>
          </cell>
          <cell r="H84" t="str">
            <v>ssa</v>
          </cell>
          <cell r="I84">
            <v>1</v>
          </cell>
          <cell r="J84" t="str">
            <v>low and middle</v>
          </cell>
          <cell r="K84" t="str">
            <v>both sexes</v>
          </cell>
          <cell r="L84" t="str">
            <v>1995-2000</v>
          </cell>
          <cell r="M84">
            <v>1142.911</v>
          </cell>
          <cell r="N84">
            <v>369.913</v>
          </cell>
          <cell r="O84">
            <v>97.824</v>
          </cell>
          <cell r="P84">
            <v>125.295</v>
          </cell>
          <cell r="Q84">
            <v>191.649</v>
          </cell>
          <cell r="R84">
            <v>160.805</v>
          </cell>
          <cell r="S84">
            <v>86.872</v>
          </cell>
          <cell r="T84">
            <v>110.553</v>
          </cell>
        </row>
        <row r="85">
          <cell r="A85">
            <v>170</v>
          </cell>
          <cell r="B85">
            <v>388</v>
          </cell>
          <cell r="C85" t="str">
            <v>Jamaica</v>
          </cell>
          <cell r="D85">
            <v>0</v>
          </cell>
          <cell r="E85">
            <v>2</v>
          </cell>
          <cell r="F85" t="str">
            <v>Amro</v>
          </cell>
          <cell r="G85">
            <v>7</v>
          </cell>
          <cell r="H85" t="str">
            <v>lac</v>
          </cell>
          <cell r="I85">
            <v>1</v>
          </cell>
          <cell r="J85" t="str">
            <v>low and middle</v>
          </cell>
          <cell r="K85" t="str">
            <v>both sexes</v>
          </cell>
          <cell r="L85" t="str">
            <v>1995-2000</v>
          </cell>
          <cell r="M85">
            <v>74.876</v>
          </cell>
          <cell r="N85">
            <v>7.52</v>
          </cell>
          <cell r="O85">
            <v>0.982</v>
          </cell>
          <cell r="P85">
            <v>2.293</v>
          </cell>
          <cell r="Q85">
            <v>3.52</v>
          </cell>
          <cell r="R85">
            <v>6.388</v>
          </cell>
          <cell r="S85">
            <v>9.411999999999999</v>
          </cell>
          <cell r="T85">
            <v>44.760999999999996</v>
          </cell>
        </row>
        <row r="86">
          <cell r="A86">
            <v>69</v>
          </cell>
          <cell r="B86">
            <v>392</v>
          </cell>
          <cell r="C86" t="str">
            <v>Japan</v>
          </cell>
          <cell r="D86">
            <v>0</v>
          </cell>
          <cell r="E86">
            <v>6</v>
          </cell>
          <cell r="F86" t="str">
            <v>Wpro</v>
          </cell>
          <cell r="G86">
            <v>1</v>
          </cell>
          <cell r="H86" t="str">
            <v>eme</v>
          </cell>
          <cell r="I86">
            <v>4</v>
          </cell>
          <cell r="J86" t="str">
            <v>high</v>
          </cell>
          <cell r="K86" t="str">
            <v>both sexes</v>
          </cell>
          <cell r="L86" t="str">
            <v>1995-2000</v>
          </cell>
          <cell r="M86">
            <v>5026.928</v>
          </cell>
          <cell r="N86">
            <v>37.021</v>
          </cell>
          <cell r="O86">
            <v>9.86</v>
          </cell>
          <cell r="P86">
            <v>60.429</v>
          </cell>
          <cell r="Q86">
            <v>118.708</v>
          </cell>
          <cell r="R86">
            <v>513.89</v>
          </cell>
          <cell r="S86">
            <v>803.885</v>
          </cell>
          <cell r="T86">
            <v>3483.135</v>
          </cell>
        </row>
        <row r="87">
          <cell r="A87">
            <v>79</v>
          </cell>
          <cell r="B87">
            <v>398</v>
          </cell>
          <cell r="C87" t="str">
            <v>Kazakhstan</v>
          </cell>
          <cell r="D87">
            <v>0</v>
          </cell>
          <cell r="E87">
            <v>4</v>
          </cell>
          <cell r="F87" t="str">
            <v>Euro</v>
          </cell>
          <cell r="G87">
            <v>8</v>
          </cell>
          <cell r="H87" t="str">
            <v>mec</v>
          </cell>
          <cell r="I87">
            <v>1</v>
          </cell>
          <cell r="J87" t="str">
            <v>low and middle</v>
          </cell>
          <cell r="K87" t="str">
            <v>both sexes</v>
          </cell>
          <cell r="L87" t="str">
            <v>1995-2000</v>
          </cell>
          <cell r="M87">
            <v>697.664</v>
          </cell>
          <cell r="N87">
            <v>62.821</v>
          </cell>
          <cell r="O87">
            <v>9.765</v>
          </cell>
          <cell r="P87">
            <v>32.725</v>
          </cell>
          <cell r="Q87">
            <v>64.596</v>
          </cell>
          <cell r="R87">
            <v>116.738</v>
          </cell>
          <cell r="S87">
            <v>140.459</v>
          </cell>
          <cell r="T87">
            <v>270.56</v>
          </cell>
        </row>
        <row r="88">
          <cell r="A88">
            <v>109</v>
          </cell>
          <cell r="B88">
            <v>400</v>
          </cell>
          <cell r="C88" t="str">
            <v>Jordan</v>
          </cell>
          <cell r="D88">
            <v>0</v>
          </cell>
          <cell r="E88">
            <v>3</v>
          </cell>
          <cell r="F88" t="str">
            <v>Emro</v>
          </cell>
          <cell r="G88">
            <v>8</v>
          </cell>
          <cell r="H88" t="str">
            <v>mec</v>
          </cell>
          <cell r="I88">
            <v>1</v>
          </cell>
          <cell r="J88" t="str">
            <v>low and middle</v>
          </cell>
          <cell r="K88" t="str">
            <v>both sexes</v>
          </cell>
          <cell r="L88" t="str">
            <v>1995-2000</v>
          </cell>
          <cell r="M88">
            <v>142.655</v>
          </cell>
          <cell r="N88">
            <v>33.678</v>
          </cell>
          <cell r="O88">
            <v>4.14</v>
          </cell>
          <cell r="P88">
            <v>10.079</v>
          </cell>
          <cell r="Q88">
            <v>11.107</v>
          </cell>
          <cell r="R88">
            <v>18.37</v>
          </cell>
          <cell r="S88">
            <v>20.672</v>
          </cell>
          <cell r="T88">
            <v>44.609</v>
          </cell>
        </row>
        <row r="89">
          <cell r="A89">
            <v>12</v>
          </cell>
          <cell r="B89">
            <v>404</v>
          </cell>
          <cell r="C89" t="str">
            <v>Kenya</v>
          </cell>
          <cell r="D89">
            <v>0</v>
          </cell>
          <cell r="E89">
            <v>1</v>
          </cell>
          <cell r="F89" t="str">
            <v>Afro</v>
          </cell>
          <cell r="G89">
            <v>6</v>
          </cell>
          <cell r="H89" t="str">
            <v>ssa</v>
          </cell>
          <cell r="I89">
            <v>1</v>
          </cell>
          <cell r="J89" t="str">
            <v>low and middle</v>
          </cell>
          <cell r="K89" t="str">
            <v>both sexes</v>
          </cell>
          <cell r="L89" t="str">
            <v>1995-2000</v>
          </cell>
          <cell r="M89">
            <v>1748.837</v>
          </cell>
          <cell r="N89">
            <v>520.941</v>
          </cell>
          <cell r="O89">
            <v>138.983</v>
          </cell>
          <cell r="P89">
            <v>194.888</v>
          </cell>
          <cell r="Q89">
            <v>305.548</v>
          </cell>
          <cell r="R89">
            <v>234.307</v>
          </cell>
          <cell r="S89">
            <v>123.943</v>
          </cell>
          <cell r="T89">
            <v>230.227</v>
          </cell>
        </row>
        <row r="90">
          <cell r="A90">
            <v>68</v>
          </cell>
          <cell r="B90">
            <v>408</v>
          </cell>
          <cell r="C90" t="str">
            <v>Dem. People's Rep. of Korea</v>
          </cell>
          <cell r="D90">
            <v>0</v>
          </cell>
          <cell r="E90">
            <v>5</v>
          </cell>
          <cell r="F90" t="str">
            <v>Searo</v>
          </cell>
          <cell r="G90">
            <v>5</v>
          </cell>
          <cell r="H90" t="str">
            <v>oai</v>
          </cell>
          <cell r="I90">
            <v>1</v>
          </cell>
          <cell r="J90" t="str">
            <v>low and middle</v>
          </cell>
          <cell r="K90" t="str">
            <v>both sexes</v>
          </cell>
          <cell r="L90" t="str">
            <v>1995-2000</v>
          </cell>
          <cell r="M90">
            <v>620.036</v>
          </cell>
          <cell r="N90">
            <v>62.156</v>
          </cell>
          <cell r="O90">
            <v>5.798</v>
          </cell>
          <cell r="P90">
            <v>23.387</v>
          </cell>
          <cell r="Q90">
            <v>49.505</v>
          </cell>
          <cell r="R90">
            <v>107.874</v>
          </cell>
          <cell r="S90">
            <v>127.82300000000001</v>
          </cell>
          <cell r="T90">
            <v>243.493</v>
          </cell>
        </row>
        <row r="91">
          <cell r="A91">
            <v>72</v>
          </cell>
          <cell r="B91">
            <v>410</v>
          </cell>
          <cell r="C91" t="str">
            <v>Republic of Korea</v>
          </cell>
          <cell r="D91">
            <v>0</v>
          </cell>
          <cell r="E91">
            <v>6</v>
          </cell>
          <cell r="F91" t="str">
            <v>Wpro</v>
          </cell>
          <cell r="G91">
            <v>5</v>
          </cell>
          <cell r="H91" t="str">
            <v>oai</v>
          </cell>
          <cell r="I91">
            <v>4</v>
          </cell>
          <cell r="J91" t="str">
            <v>high</v>
          </cell>
          <cell r="K91" t="str">
            <v>both sexes</v>
          </cell>
          <cell r="L91" t="str">
            <v>1995-2000</v>
          </cell>
          <cell r="M91">
            <v>1430.037</v>
          </cell>
          <cell r="N91">
            <v>47.128</v>
          </cell>
          <cell r="O91">
            <v>13.994</v>
          </cell>
          <cell r="P91">
            <v>56.11</v>
          </cell>
          <cell r="Q91">
            <v>124.531</v>
          </cell>
          <cell r="R91">
            <v>261.639</v>
          </cell>
          <cell r="S91">
            <v>303.302</v>
          </cell>
          <cell r="T91">
            <v>623.333</v>
          </cell>
        </row>
        <row r="92">
          <cell r="A92">
            <v>110</v>
          </cell>
          <cell r="B92">
            <v>414</v>
          </cell>
          <cell r="C92" t="str">
            <v>Kuwait</v>
          </cell>
          <cell r="D92">
            <v>0</v>
          </cell>
          <cell r="E92">
            <v>3</v>
          </cell>
          <cell r="F92" t="str">
            <v>Emro</v>
          </cell>
          <cell r="G92">
            <v>8</v>
          </cell>
          <cell r="H92" t="str">
            <v>mec</v>
          </cell>
          <cell r="I92">
            <v>4</v>
          </cell>
          <cell r="J92" t="str">
            <v>high</v>
          </cell>
          <cell r="K92" t="str">
            <v>both sexes</v>
          </cell>
          <cell r="L92" t="str">
            <v>1995-2000</v>
          </cell>
          <cell r="M92">
            <v>20.336</v>
          </cell>
          <cell r="N92">
            <v>3.132</v>
          </cell>
          <cell r="O92">
            <v>0.551</v>
          </cell>
          <cell r="P92">
            <v>0.9289999999999999</v>
          </cell>
          <cell r="Q92">
            <v>1.651</v>
          </cell>
          <cell r="R92">
            <v>4.023</v>
          </cell>
          <cell r="S92">
            <v>3.588</v>
          </cell>
          <cell r="T92">
            <v>6.462000000000001</v>
          </cell>
        </row>
        <row r="93">
          <cell r="A93">
            <v>80</v>
          </cell>
          <cell r="B93">
            <v>417</v>
          </cell>
          <cell r="C93" t="str">
            <v>Kyrgyzstan</v>
          </cell>
          <cell r="D93">
            <v>0</v>
          </cell>
          <cell r="E93">
            <v>4</v>
          </cell>
          <cell r="F93" t="str">
            <v>Euro</v>
          </cell>
          <cell r="G93">
            <v>8</v>
          </cell>
          <cell r="H93" t="str">
            <v>mec</v>
          </cell>
          <cell r="I93">
            <v>1</v>
          </cell>
          <cell r="J93" t="str">
            <v>low and middle</v>
          </cell>
          <cell r="K93" t="str">
            <v>both sexes</v>
          </cell>
          <cell r="L93" t="str">
            <v>1995-2000</v>
          </cell>
          <cell r="M93">
            <v>170.679</v>
          </cell>
          <cell r="N93">
            <v>29.508</v>
          </cell>
          <cell r="O93">
            <v>3.5439999999999996</v>
          </cell>
          <cell r="P93">
            <v>8.864</v>
          </cell>
          <cell r="Q93">
            <v>16.451999999999998</v>
          </cell>
          <cell r="R93">
            <v>21.508</v>
          </cell>
          <cell r="S93">
            <v>29.424</v>
          </cell>
          <cell r="T93">
            <v>61.379000000000005</v>
          </cell>
        </row>
        <row r="94">
          <cell r="A94">
            <v>93</v>
          </cell>
          <cell r="B94">
            <v>418</v>
          </cell>
          <cell r="C94" t="str">
            <v>Lao People's Dem. Republic</v>
          </cell>
          <cell r="D94">
            <v>0</v>
          </cell>
          <cell r="E94">
            <v>6</v>
          </cell>
          <cell r="F94" t="str">
            <v>Wpro</v>
          </cell>
          <cell r="G94">
            <v>5</v>
          </cell>
          <cell r="H94" t="str">
            <v>oai</v>
          </cell>
          <cell r="I94">
            <v>1</v>
          </cell>
          <cell r="J94" t="str">
            <v>low and middle</v>
          </cell>
          <cell r="K94" t="str">
            <v>both sexes</v>
          </cell>
          <cell r="L94" t="str">
            <v>1995-2000</v>
          </cell>
          <cell r="M94">
            <v>342.927</v>
          </cell>
          <cell r="N94">
            <v>154.277</v>
          </cell>
          <cell r="O94">
            <v>28.971000000000004</v>
          </cell>
          <cell r="P94">
            <v>30.974</v>
          </cell>
          <cell r="Q94">
            <v>29.021</v>
          </cell>
          <cell r="R94">
            <v>30.622999999999998</v>
          </cell>
          <cell r="S94">
            <v>26.833</v>
          </cell>
          <cell r="T94">
            <v>42.228</v>
          </cell>
        </row>
        <row r="95">
          <cell r="A95">
            <v>111</v>
          </cell>
          <cell r="B95">
            <v>422</v>
          </cell>
          <cell r="C95" t="str">
            <v>Lebanon</v>
          </cell>
          <cell r="D95">
            <v>0</v>
          </cell>
          <cell r="E95">
            <v>3</v>
          </cell>
          <cell r="F95" t="str">
            <v>Emro</v>
          </cell>
          <cell r="G95">
            <v>8</v>
          </cell>
          <cell r="H95" t="str">
            <v>mec</v>
          </cell>
          <cell r="I95">
            <v>1</v>
          </cell>
          <cell r="J95" t="str">
            <v>low and middle</v>
          </cell>
          <cell r="K95" t="str">
            <v>both sexes</v>
          </cell>
          <cell r="L95" t="str">
            <v>1995-2000</v>
          </cell>
          <cell r="M95">
            <v>100.962</v>
          </cell>
          <cell r="N95">
            <v>13.458</v>
          </cell>
          <cell r="O95">
            <v>1.796</v>
          </cell>
          <cell r="P95">
            <v>5.307</v>
          </cell>
          <cell r="Q95">
            <v>6.609</v>
          </cell>
          <cell r="R95">
            <v>11.187000000000001</v>
          </cell>
          <cell r="S95">
            <v>18.393</v>
          </cell>
          <cell r="T95">
            <v>44.211999999999996</v>
          </cell>
        </row>
        <row r="96">
          <cell r="A96">
            <v>43</v>
          </cell>
          <cell r="B96">
            <v>426</v>
          </cell>
          <cell r="C96" t="str">
            <v>Lesotho</v>
          </cell>
          <cell r="D96">
            <v>0</v>
          </cell>
          <cell r="E96">
            <v>1</v>
          </cell>
          <cell r="F96" t="str">
            <v>Afro</v>
          </cell>
          <cell r="G96">
            <v>6</v>
          </cell>
          <cell r="H96" t="str">
            <v>ssa</v>
          </cell>
          <cell r="I96">
            <v>1</v>
          </cell>
          <cell r="J96" t="str">
            <v>low and middle</v>
          </cell>
          <cell r="K96" t="str">
            <v>both sexes</v>
          </cell>
          <cell r="L96" t="str">
            <v>1995-2000</v>
          </cell>
          <cell r="M96">
            <v>123.357</v>
          </cell>
          <cell r="N96">
            <v>46.665</v>
          </cell>
          <cell r="O96">
            <v>5.7330000000000005</v>
          </cell>
          <cell r="P96">
            <v>8.268</v>
          </cell>
          <cell r="Q96">
            <v>13.98</v>
          </cell>
          <cell r="R96">
            <v>14.964000000000002</v>
          </cell>
          <cell r="S96">
            <v>11.609</v>
          </cell>
          <cell r="T96">
            <v>22.138</v>
          </cell>
        </row>
        <row r="97">
          <cell r="A97">
            <v>137</v>
          </cell>
          <cell r="B97">
            <v>428</v>
          </cell>
          <cell r="C97" t="str">
            <v>Latvia</v>
          </cell>
          <cell r="D97">
            <v>0</v>
          </cell>
          <cell r="E97">
            <v>4</v>
          </cell>
          <cell r="F97" t="str">
            <v>Euro</v>
          </cell>
          <cell r="G97">
            <v>2</v>
          </cell>
          <cell r="H97" t="str">
            <v>fse</v>
          </cell>
          <cell r="I97">
            <v>1</v>
          </cell>
          <cell r="J97" t="str">
            <v>low and middle</v>
          </cell>
          <cell r="K97" t="str">
            <v>both sexes</v>
          </cell>
          <cell r="L97" t="str">
            <v>1995-2000</v>
          </cell>
          <cell r="M97">
            <v>171.283</v>
          </cell>
          <cell r="N97">
            <v>2.791</v>
          </cell>
          <cell r="O97">
            <v>1.173</v>
          </cell>
          <cell r="P97">
            <v>4.294</v>
          </cell>
          <cell r="Q97">
            <v>10.257000000000001</v>
          </cell>
          <cell r="R97">
            <v>25.722</v>
          </cell>
          <cell r="S97">
            <v>34.84</v>
          </cell>
          <cell r="T97">
            <v>92.206</v>
          </cell>
        </row>
        <row r="98">
          <cell r="A98">
            <v>56</v>
          </cell>
          <cell r="B98">
            <v>430</v>
          </cell>
          <cell r="C98" t="str">
            <v>Liberia</v>
          </cell>
          <cell r="D98">
            <v>0</v>
          </cell>
          <cell r="E98">
            <v>1</v>
          </cell>
          <cell r="F98" t="str">
            <v>Afro</v>
          </cell>
          <cell r="G98">
            <v>6</v>
          </cell>
          <cell r="H98" t="str">
            <v>ssa</v>
          </cell>
          <cell r="I98">
            <v>1</v>
          </cell>
          <cell r="J98" t="str">
            <v>low and middle</v>
          </cell>
          <cell r="K98" t="str">
            <v>both sexes</v>
          </cell>
          <cell r="L98" t="str">
            <v>1995-2000</v>
          </cell>
          <cell r="M98">
            <v>216.126</v>
          </cell>
          <cell r="N98">
            <v>99.167</v>
          </cell>
          <cell r="O98">
            <v>17.031</v>
          </cell>
          <cell r="P98">
            <v>21.070999999999998</v>
          </cell>
          <cell r="Q98">
            <v>18.499</v>
          </cell>
          <cell r="R98">
            <v>21.819</v>
          </cell>
          <cell r="S98">
            <v>16.366</v>
          </cell>
          <cell r="T98">
            <v>22.173</v>
          </cell>
        </row>
        <row r="99">
          <cell r="A99">
            <v>36</v>
          </cell>
          <cell r="B99">
            <v>434</v>
          </cell>
          <cell r="C99" t="str">
            <v>Libyan Arab Jamahiriya</v>
          </cell>
          <cell r="D99">
            <v>0</v>
          </cell>
          <cell r="E99">
            <v>3</v>
          </cell>
          <cell r="F99" t="str">
            <v>Emro</v>
          </cell>
          <cell r="G99">
            <v>8</v>
          </cell>
          <cell r="H99" t="str">
            <v>mec</v>
          </cell>
          <cell r="I99">
            <v>1</v>
          </cell>
          <cell r="J99" t="str">
            <v>low and middle</v>
          </cell>
          <cell r="K99" t="str">
            <v>both sexes</v>
          </cell>
          <cell r="L99" t="str">
            <v>1995-2000</v>
          </cell>
          <cell r="M99">
            <v>121.569</v>
          </cell>
          <cell r="N99">
            <v>24.252</v>
          </cell>
          <cell r="O99">
            <v>2.448</v>
          </cell>
          <cell r="P99">
            <v>6.485</v>
          </cell>
          <cell r="Q99">
            <v>8.92</v>
          </cell>
          <cell r="R99">
            <v>22.226</v>
          </cell>
          <cell r="S99">
            <v>23.775</v>
          </cell>
          <cell r="T99">
            <v>33.462999999999994</v>
          </cell>
        </row>
        <row r="100">
          <cell r="A100">
            <v>138</v>
          </cell>
          <cell r="B100">
            <v>440</v>
          </cell>
          <cell r="C100" t="str">
            <v>Lithuania</v>
          </cell>
          <cell r="D100">
            <v>0</v>
          </cell>
          <cell r="E100">
            <v>4</v>
          </cell>
          <cell r="F100" t="str">
            <v>Euro</v>
          </cell>
          <cell r="G100">
            <v>2</v>
          </cell>
          <cell r="H100" t="str">
            <v>fse</v>
          </cell>
          <cell r="I100">
            <v>1</v>
          </cell>
          <cell r="J100" t="str">
            <v>low and middle</v>
          </cell>
          <cell r="K100" t="str">
            <v>both sexes</v>
          </cell>
          <cell r="L100" t="str">
            <v>1995-2000</v>
          </cell>
          <cell r="M100">
            <v>220.397</v>
          </cell>
          <cell r="N100">
            <v>4.708</v>
          </cell>
          <cell r="O100">
            <v>1.3479999999999999</v>
          </cell>
          <cell r="P100">
            <v>5.685</v>
          </cell>
          <cell r="Q100">
            <v>15.932000000000002</v>
          </cell>
          <cell r="R100">
            <v>32.958</v>
          </cell>
          <cell r="S100">
            <v>43.063</v>
          </cell>
          <cell r="T100">
            <v>116.70299999999997</v>
          </cell>
        </row>
        <row r="101">
          <cell r="A101">
            <v>159</v>
          </cell>
          <cell r="B101">
            <v>442</v>
          </cell>
          <cell r="C101" t="str">
            <v>Luxembourg</v>
          </cell>
          <cell r="D101">
            <v>0</v>
          </cell>
          <cell r="E101">
            <v>4</v>
          </cell>
          <cell r="F101" t="str">
            <v>Euro</v>
          </cell>
          <cell r="G101">
            <v>1</v>
          </cell>
          <cell r="H101" t="str">
            <v>eme</v>
          </cell>
          <cell r="I101">
            <v>4</v>
          </cell>
          <cell r="J101" t="str">
            <v>high</v>
          </cell>
          <cell r="K101" t="str">
            <v>both sexes</v>
          </cell>
          <cell r="L101" t="str">
            <v>1995-2000</v>
          </cell>
          <cell r="M101">
            <v>20.108</v>
          </cell>
          <cell r="N101">
            <v>0.216</v>
          </cell>
          <cell r="O101">
            <v>0.037</v>
          </cell>
          <cell r="P101">
            <v>0.255</v>
          </cell>
          <cell r="Q101">
            <v>0.53</v>
          </cell>
          <cell r="R101">
            <v>1.932</v>
          </cell>
          <cell r="S101">
            <v>3.1740000000000004</v>
          </cell>
          <cell r="T101">
            <v>13.963999999999999</v>
          </cell>
        </row>
        <row r="102">
          <cell r="A102">
            <v>70</v>
          </cell>
          <cell r="B102">
            <v>446</v>
          </cell>
          <cell r="C102" t="str">
            <v>Macau</v>
          </cell>
          <cell r="G102">
            <v>5</v>
          </cell>
          <cell r="H102" t="str">
            <v>oai</v>
          </cell>
          <cell r="I102">
            <v>4</v>
          </cell>
          <cell r="J102" t="str">
            <v>high</v>
          </cell>
          <cell r="K102" t="str">
            <v>both sexes</v>
          </cell>
          <cell r="L102" t="str">
            <v>1995-2000</v>
          </cell>
          <cell r="M102">
            <v>10.157</v>
          </cell>
          <cell r="N102">
            <v>0.339</v>
          </cell>
          <cell r="O102">
            <v>0.05</v>
          </cell>
          <cell r="P102">
            <v>0.173</v>
          </cell>
          <cell r="Q102">
            <v>0.533</v>
          </cell>
          <cell r="R102">
            <v>1.14</v>
          </cell>
          <cell r="S102">
            <v>1.552</v>
          </cell>
          <cell r="T102">
            <v>6.37</v>
          </cell>
        </row>
        <row r="103">
          <cell r="A103">
            <v>13</v>
          </cell>
          <cell r="B103">
            <v>450</v>
          </cell>
          <cell r="C103" t="str">
            <v>Madagascar</v>
          </cell>
          <cell r="D103">
            <v>0</v>
          </cell>
          <cell r="E103">
            <v>1</v>
          </cell>
          <cell r="F103" t="str">
            <v>Afro</v>
          </cell>
          <cell r="G103">
            <v>6</v>
          </cell>
          <cell r="H103" t="str">
            <v>ssa</v>
          </cell>
          <cell r="I103">
            <v>1</v>
          </cell>
          <cell r="J103" t="str">
            <v>low and middle</v>
          </cell>
          <cell r="K103" t="str">
            <v>both sexes</v>
          </cell>
          <cell r="L103" t="str">
            <v>1995-2000</v>
          </cell>
          <cell r="M103">
            <v>802.332</v>
          </cell>
          <cell r="N103">
            <v>349.606</v>
          </cell>
          <cell r="O103">
            <v>39.989000000000004</v>
          </cell>
          <cell r="P103">
            <v>69.885</v>
          </cell>
          <cell r="Q103">
            <v>70.862</v>
          </cell>
          <cell r="R103">
            <v>76.172</v>
          </cell>
          <cell r="S103">
            <v>69.43</v>
          </cell>
          <cell r="T103">
            <v>126.38799999999999</v>
          </cell>
        </row>
        <row r="104">
          <cell r="A104">
            <v>14</v>
          </cell>
          <cell r="B104">
            <v>454</v>
          </cell>
          <cell r="C104" t="str">
            <v>Malawi</v>
          </cell>
          <cell r="D104">
            <v>0</v>
          </cell>
          <cell r="E104">
            <v>1</v>
          </cell>
          <cell r="F104" t="str">
            <v>Afro</v>
          </cell>
          <cell r="G104">
            <v>6</v>
          </cell>
          <cell r="H104" t="str">
            <v>ssa</v>
          </cell>
          <cell r="I104">
            <v>1</v>
          </cell>
          <cell r="J104" t="str">
            <v>low and middle</v>
          </cell>
          <cell r="K104" t="str">
            <v>both sexes</v>
          </cell>
          <cell r="L104" t="str">
            <v>1995-2000</v>
          </cell>
          <cell r="M104">
            <v>1194.501</v>
          </cell>
          <cell r="N104">
            <v>549.015</v>
          </cell>
          <cell r="O104">
            <v>116.154</v>
          </cell>
          <cell r="P104">
            <v>96.59</v>
          </cell>
          <cell r="Q104">
            <v>160.27100000000002</v>
          </cell>
          <cell r="R104">
            <v>129.31</v>
          </cell>
          <cell r="S104">
            <v>62.695</v>
          </cell>
          <cell r="T104">
            <v>80.46600000000001</v>
          </cell>
        </row>
        <row r="105">
          <cell r="A105">
            <v>94</v>
          </cell>
          <cell r="B105">
            <v>458</v>
          </cell>
          <cell r="C105" t="str">
            <v>Malaysia</v>
          </cell>
          <cell r="D105">
            <v>0</v>
          </cell>
          <cell r="E105">
            <v>6</v>
          </cell>
          <cell r="F105" t="str">
            <v>Wpro</v>
          </cell>
          <cell r="G105">
            <v>5</v>
          </cell>
          <cell r="H105" t="str">
            <v>oai</v>
          </cell>
          <cell r="I105">
            <v>1</v>
          </cell>
          <cell r="J105" t="str">
            <v>low and middle</v>
          </cell>
          <cell r="K105" t="str">
            <v>both sexes</v>
          </cell>
          <cell r="L105" t="str">
            <v>1995-2000</v>
          </cell>
          <cell r="M105">
            <v>506.158</v>
          </cell>
          <cell r="N105">
            <v>40.016</v>
          </cell>
          <cell r="O105">
            <v>9.023</v>
          </cell>
          <cell r="P105">
            <v>28.378</v>
          </cell>
          <cell r="Q105">
            <v>41.916</v>
          </cell>
          <cell r="R105">
            <v>81.67699999999999</v>
          </cell>
          <cell r="S105">
            <v>101.239</v>
          </cell>
          <cell r="T105">
            <v>203.90900000000002</v>
          </cell>
        </row>
        <row r="106">
          <cell r="A106">
            <v>81</v>
          </cell>
          <cell r="B106">
            <v>462</v>
          </cell>
          <cell r="C106" t="str">
            <v>Maldives</v>
          </cell>
          <cell r="D106">
            <v>0</v>
          </cell>
          <cell r="E106">
            <v>5</v>
          </cell>
          <cell r="F106" t="str">
            <v>Searo</v>
          </cell>
          <cell r="G106">
            <v>5</v>
          </cell>
          <cell r="H106" t="str">
            <v>oai</v>
          </cell>
          <cell r="I106">
            <v>1</v>
          </cell>
          <cell r="J106" t="str">
            <v>low and middle</v>
          </cell>
          <cell r="K106" t="str">
            <v>both sexes</v>
          </cell>
          <cell r="L106" t="str">
            <v>1995-2000</v>
          </cell>
          <cell r="M106">
            <v>9.627</v>
          </cell>
          <cell r="N106">
            <v>3.097</v>
          </cell>
          <cell r="O106">
            <v>0.42300000000000004</v>
          </cell>
          <cell r="P106">
            <v>0.758</v>
          </cell>
          <cell r="Q106">
            <v>0.745</v>
          </cell>
          <cell r="R106">
            <v>1.015</v>
          </cell>
          <cell r="S106">
            <v>1.265</v>
          </cell>
          <cell r="T106">
            <v>2.3239999999999994</v>
          </cell>
        </row>
        <row r="107">
          <cell r="A107">
            <v>57</v>
          </cell>
          <cell r="B107">
            <v>466</v>
          </cell>
          <cell r="C107" t="str">
            <v>Mali</v>
          </cell>
          <cell r="D107">
            <v>0</v>
          </cell>
          <cell r="E107">
            <v>1</v>
          </cell>
          <cell r="F107" t="str">
            <v>Afro</v>
          </cell>
          <cell r="G107">
            <v>6</v>
          </cell>
          <cell r="H107" t="str">
            <v>ssa</v>
          </cell>
          <cell r="I107">
            <v>1</v>
          </cell>
          <cell r="J107" t="str">
            <v>low and middle</v>
          </cell>
          <cell r="K107" t="str">
            <v>both sexes</v>
          </cell>
          <cell r="L107" t="str">
            <v>1995-2000</v>
          </cell>
          <cell r="M107">
            <v>844.513</v>
          </cell>
          <cell r="N107">
            <v>568.279</v>
          </cell>
          <cell r="O107">
            <v>56.681</v>
          </cell>
          <cell r="P107">
            <v>52.547</v>
          </cell>
          <cell r="Q107">
            <v>36.048</v>
          </cell>
          <cell r="R107">
            <v>33.034</v>
          </cell>
          <cell r="S107">
            <v>31.802999999999997</v>
          </cell>
          <cell r="T107">
            <v>66.121</v>
          </cell>
        </row>
        <row r="108">
          <cell r="A108">
            <v>148</v>
          </cell>
          <cell r="B108">
            <v>470</v>
          </cell>
          <cell r="C108" t="str">
            <v>Malta</v>
          </cell>
          <cell r="D108">
            <v>0</v>
          </cell>
          <cell r="E108">
            <v>4</v>
          </cell>
          <cell r="F108" t="str">
            <v>Euro</v>
          </cell>
          <cell r="G108">
            <v>8</v>
          </cell>
          <cell r="H108" t="str">
            <v>mec</v>
          </cell>
          <cell r="I108">
            <v>1</v>
          </cell>
          <cell r="J108" t="str">
            <v>low and middle</v>
          </cell>
          <cell r="K108" t="str">
            <v>both sexes</v>
          </cell>
          <cell r="L108" t="str">
            <v>1995-2000</v>
          </cell>
          <cell r="M108">
            <v>14.689</v>
          </cell>
          <cell r="N108">
            <v>0.235</v>
          </cell>
          <cell r="O108">
            <v>0.039</v>
          </cell>
          <cell r="P108">
            <v>0.157</v>
          </cell>
          <cell r="Q108">
            <v>0.306</v>
          </cell>
          <cell r="R108">
            <v>1.3439999999999999</v>
          </cell>
          <cell r="S108">
            <v>2.38</v>
          </cell>
          <cell r="T108">
            <v>10.228000000000002</v>
          </cell>
        </row>
        <row r="109">
          <cell r="A109">
            <v>171</v>
          </cell>
          <cell r="B109">
            <v>474</v>
          </cell>
          <cell r="C109" t="str">
            <v>Martinique</v>
          </cell>
          <cell r="G109">
            <v>7</v>
          </cell>
          <cell r="H109" t="str">
            <v>lac</v>
          </cell>
          <cell r="I109">
            <v>4</v>
          </cell>
          <cell r="J109" t="str">
            <v>high</v>
          </cell>
          <cell r="K109" t="str">
            <v>both sexes</v>
          </cell>
          <cell r="L109" t="str">
            <v>1995-2000</v>
          </cell>
          <cell r="M109">
            <v>12.038</v>
          </cell>
          <cell r="N109">
            <v>0.26</v>
          </cell>
          <cell r="O109">
            <v>0.047</v>
          </cell>
          <cell r="P109">
            <v>0.339</v>
          </cell>
          <cell r="Q109">
            <v>0.619</v>
          </cell>
          <cell r="R109">
            <v>1.214</v>
          </cell>
          <cell r="S109">
            <v>1.9010000000000002</v>
          </cell>
          <cell r="T109">
            <v>7.657999999999999</v>
          </cell>
        </row>
        <row r="110">
          <cell r="A110">
            <v>58</v>
          </cell>
          <cell r="B110">
            <v>478</v>
          </cell>
          <cell r="C110" t="str">
            <v>Mauritania</v>
          </cell>
          <cell r="D110">
            <v>0</v>
          </cell>
          <cell r="E110">
            <v>1</v>
          </cell>
          <cell r="F110" t="str">
            <v>Afro</v>
          </cell>
          <cell r="G110">
            <v>6</v>
          </cell>
          <cell r="H110" t="str">
            <v>ssa</v>
          </cell>
          <cell r="I110">
            <v>1</v>
          </cell>
          <cell r="J110" t="str">
            <v>low and middle</v>
          </cell>
          <cell r="K110" t="str">
            <v>both sexes</v>
          </cell>
          <cell r="L110" t="str">
            <v>1995-2000</v>
          </cell>
          <cell r="M110">
            <v>165.83</v>
          </cell>
          <cell r="N110">
            <v>75.51</v>
          </cell>
          <cell r="O110">
            <v>13.754</v>
          </cell>
          <cell r="P110">
            <v>15.864</v>
          </cell>
          <cell r="Q110">
            <v>13.773</v>
          </cell>
          <cell r="R110">
            <v>13.443999999999999</v>
          </cell>
          <cell r="S110">
            <v>12.263</v>
          </cell>
          <cell r="T110">
            <v>21.221999999999998</v>
          </cell>
        </row>
        <row r="111">
          <cell r="A111">
            <v>15</v>
          </cell>
          <cell r="B111">
            <v>480</v>
          </cell>
          <cell r="C111" t="str">
            <v>Mauritius (2)</v>
          </cell>
          <cell r="D111">
            <v>0</v>
          </cell>
          <cell r="E111">
            <v>1</v>
          </cell>
          <cell r="F111" t="str">
            <v>Afro</v>
          </cell>
          <cell r="G111">
            <v>5</v>
          </cell>
          <cell r="H111" t="str">
            <v>oai</v>
          </cell>
          <cell r="I111">
            <v>1</v>
          </cell>
          <cell r="J111" t="str">
            <v>low and middle</v>
          </cell>
          <cell r="K111" t="str">
            <v>both sexes</v>
          </cell>
          <cell r="L111" t="str">
            <v>1995-2000</v>
          </cell>
          <cell r="M111">
            <v>36.654</v>
          </cell>
          <cell r="N111">
            <v>1.671</v>
          </cell>
          <cell r="O111">
            <v>0.238</v>
          </cell>
          <cell r="P111">
            <v>1.182</v>
          </cell>
          <cell r="Q111">
            <v>3.127</v>
          </cell>
          <cell r="R111">
            <v>6.539</v>
          </cell>
          <cell r="S111">
            <v>7.377000000000001</v>
          </cell>
          <cell r="T111">
            <v>16.52</v>
          </cell>
        </row>
        <row r="112">
          <cell r="A112">
            <v>181</v>
          </cell>
          <cell r="B112">
            <v>484</v>
          </cell>
          <cell r="C112" t="str">
            <v>Mexico</v>
          </cell>
          <cell r="D112">
            <v>0</v>
          </cell>
          <cell r="E112">
            <v>2</v>
          </cell>
          <cell r="F112" t="str">
            <v>Amro</v>
          </cell>
          <cell r="G112">
            <v>7</v>
          </cell>
          <cell r="H112" t="str">
            <v>lac</v>
          </cell>
          <cell r="I112">
            <v>1</v>
          </cell>
          <cell r="J112" t="str">
            <v>low and middle</v>
          </cell>
          <cell r="K112" t="str">
            <v>both sexes</v>
          </cell>
          <cell r="L112" t="str">
            <v>1995-2000</v>
          </cell>
          <cell r="M112">
            <v>2405.564</v>
          </cell>
          <cell r="N112">
            <v>445.69</v>
          </cell>
          <cell r="O112">
            <v>52.277</v>
          </cell>
          <cell r="P112">
            <v>182.582</v>
          </cell>
          <cell r="Q112">
            <v>228.743</v>
          </cell>
          <cell r="R112">
            <v>325.049</v>
          </cell>
          <cell r="S112">
            <v>319.978</v>
          </cell>
          <cell r="T112">
            <v>851.245</v>
          </cell>
        </row>
        <row r="113">
          <cell r="A113">
            <v>71</v>
          </cell>
          <cell r="B113">
            <v>496</v>
          </cell>
          <cell r="C113" t="str">
            <v>Mongolia</v>
          </cell>
          <cell r="D113">
            <v>0</v>
          </cell>
          <cell r="E113">
            <v>6</v>
          </cell>
          <cell r="F113" t="str">
            <v>Wpro</v>
          </cell>
          <cell r="G113">
            <v>5</v>
          </cell>
          <cell r="H113" t="str">
            <v>oai</v>
          </cell>
          <cell r="I113">
            <v>1</v>
          </cell>
          <cell r="J113" t="str">
            <v>low and middle</v>
          </cell>
          <cell r="K113" t="str">
            <v>both sexes</v>
          </cell>
          <cell r="L113" t="str">
            <v>1995-2000</v>
          </cell>
          <cell r="M113">
            <v>83.557</v>
          </cell>
          <cell r="N113">
            <v>21.441</v>
          </cell>
          <cell r="O113">
            <v>2.165</v>
          </cell>
          <cell r="P113">
            <v>3.7830000000000004</v>
          </cell>
          <cell r="Q113">
            <v>6.429</v>
          </cell>
          <cell r="R113">
            <v>10.612</v>
          </cell>
          <cell r="S113">
            <v>12.282</v>
          </cell>
          <cell r="T113">
            <v>26.845</v>
          </cell>
        </row>
        <row r="114">
          <cell r="A114">
            <v>126</v>
          </cell>
          <cell r="B114">
            <v>498</v>
          </cell>
          <cell r="C114" t="str">
            <v>Republic of Moldova</v>
          </cell>
          <cell r="D114">
            <v>0</v>
          </cell>
          <cell r="E114">
            <v>4</v>
          </cell>
          <cell r="F114" t="str">
            <v>Euro</v>
          </cell>
          <cell r="G114">
            <v>2</v>
          </cell>
          <cell r="H114" t="str">
            <v>fse</v>
          </cell>
          <cell r="I114">
            <v>1</v>
          </cell>
          <cell r="J114" t="str">
            <v>low and middle</v>
          </cell>
          <cell r="K114" t="str">
            <v>both sexes</v>
          </cell>
          <cell r="L114" t="str">
            <v>1995-2000</v>
          </cell>
          <cell r="M114">
            <v>235.426</v>
          </cell>
          <cell r="N114">
            <v>9.847</v>
          </cell>
          <cell r="O114">
            <v>2.025</v>
          </cell>
          <cell r="P114">
            <v>7.59</v>
          </cell>
          <cell r="Q114">
            <v>17.365</v>
          </cell>
          <cell r="R114">
            <v>39.396</v>
          </cell>
          <cell r="S114">
            <v>50.425</v>
          </cell>
          <cell r="T114">
            <v>108.77799999999999</v>
          </cell>
        </row>
        <row r="115">
          <cell r="A115">
            <v>37</v>
          </cell>
          <cell r="B115">
            <v>504</v>
          </cell>
          <cell r="C115" t="str">
            <v>Morocco</v>
          </cell>
          <cell r="D115">
            <v>0</v>
          </cell>
          <cell r="E115">
            <v>3</v>
          </cell>
          <cell r="F115" t="str">
            <v>Emro</v>
          </cell>
          <cell r="G115">
            <v>8</v>
          </cell>
          <cell r="H115" t="str">
            <v>mec</v>
          </cell>
          <cell r="I115">
            <v>1</v>
          </cell>
          <cell r="J115" t="str">
            <v>low and middle</v>
          </cell>
          <cell r="K115" t="str">
            <v>both sexes</v>
          </cell>
          <cell r="L115" t="str">
            <v>1995-2000</v>
          </cell>
          <cell r="M115">
            <v>913.939</v>
          </cell>
          <cell r="N115">
            <v>232.545</v>
          </cell>
          <cell r="O115">
            <v>26.429000000000002</v>
          </cell>
          <cell r="P115">
            <v>63.009</v>
          </cell>
          <cell r="Q115">
            <v>68.768</v>
          </cell>
          <cell r="R115">
            <v>96.575</v>
          </cell>
          <cell r="S115">
            <v>129.558</v>
          </cell>
          <cell r="T115">
            <v>297.055</v>
          </cell>
        </row>
        <row r="116">
          <cell r="A116">
            <v>16</v>
          </cell>
          <cell r="B116">
            <v>508</v>
          </cell>
          <cell r="C116" t="str">
            <v>Mozambique</v>
          </cell>
          <cell r="D116">
            <v>0</v>
          </cell>
          <cell r="E116">
            <v>1</v>
          </cell>
          <cell r="F116" t="str">
            <v>Afro</v>
          </cell>
          <cell r="G116">
            <v>6</v>
          </cell>
          <cell r="H116" t="str">
            <v>ssa</v>
          </cell>
          <cell r="I116">
            <v>1</v>
          </cell>
          <cell r="J116" t="str">
            <v>low and middle</v>
          </cell>
          <cell r="K116" t="str">
            <v>both sexes</v>
          </cell>
          <cell r="L116" t="str">
            <v>1995-2000</v>
          </cell>
          <cell r="M116">
            <v>1740.3</v>
          </cell>
          <cell r="N116">
            <v>752.518</v>
          </cell>
          <cell r="O116">
            <v>159.05200000000002</v>
          </cell>
          <cell r="P116">
            <v>155.379</v>
          </cell>
          <cell r="Q116">
            <v>201.274</v>
          </cell>
          <cell r="R116">
            <v>181.469</v>
          </cell>
          <cell r="S116">
            <v>119.241</v>
          </cell>
          <cell r="T116">
            <v>171.36699999999996</v>
          </cell>
        </row>
        <row r="117">
          <cell r="A117">
            <v>112</v>
          </cell>
          <cell r="B117">
            <v>512</v>
          </cell>
          <cell r="C117" t="str">
            <v>Oman</v>
          </cell>
          <cell r="D117">
            <v>0</v>
          </cell>
          <cell r="E117">
            <v>3</v>
          </cell>
          <cell r="F117" t="str">
            <v>Emro</v>
          </cell>
          <cell r="G117">
            <v>8</v>
          </cell>
          <cell r="H117" t="str">
            <v>mec</v>
          </cell>
          <cell r="I117">
            <v>1</v>
          </cell>
          <cell r="J117" t="str">
            <v>low and middle</v>
          </cell>
          <cell r="K117" t="str">
            <v>both sexes</v>
          </cell>
          <cell r="L117" t="str">
            <v>1995-2000</v>
          </cell>
          <cell r="M117">
            <v>48.433</v>
          </cell>
          <cell r="N117">
            <v>12.542</v>
          </cell>
          <cell r="O117">
            <v>1.4460000000000002</v>
          </cell>
          <cell r="P117">
            <v>2.858</v>
          </cell>
          <cell r="Q117">
            <v>3.7110000000000003</v>
          </cell>
          <cell r="R117">
            <v>7.775</v>
          </cell>
          <cell r="S117">
            <v>6.6739999999999995</v>
          </cell>
          <cell r="T117">
            <v>13.427</v>
          </cell>
        </row>
        <row r="118">
          <cell r="A118">
            <v>44</v>
          </cell>
          <cell r="B118">
            <v>516</v>
          </cell>
          <cell r="C118" t="str">
            <v>Namibia</v>
          </cell>
          <cell r="D118">
            <v>0</v>
          </cell>
          <cell r="E118">
            <v>1</v>
          </cell>
          <cell r="F118" t="str">
            <v>Afro</v>
          </cell>
          <cell r="G118">
            <v>6</v>
          </cell>
          <cell r="H118" t="str">
            <v>ssa</v>
          </cell>
          <cell r="I118">
            <v>1</v>
          </cell>
          <cell r="J118" t="str">
            <v>low and middle</v>
          </cell>
          <cell r="K118" t="str">
            <v>both sexes</v>
          </cell>
          <cell r="L118" t="str">
            <v>1995-2000</v>
          </cell>
          <cell r="M118">
            <v>110.665</v>
          </cell>
          <cell r="N118">
            <v>35.366</v>
          </cell>
          <cell r="O118">
            <v>7.26</v>
          </cell>
          <cell r="P118">
            <v>10.431000000000001</v>
          </cell>
          <cell r="Q118">
            <v>16.633</v>
          </cell>
          <cell r="R118">
            <v>15.147</v>
          </cell>
          <cell r="S118">
            <v>9.613</v>
          </cell>
          <cell r="T118">
            <v>16.215</v>
          </cell>
        </row>
        <row r="119">
          <cell r="A119">
            <v>82</v>
          </cell>
          <cell r="B119">
            <v>524</v>
          </cell>
          <cell r="C119" t="str">
            <v>Nepal</v>
          </cell>
          <cell r="D119">
            <v>0</v>
          </cell>
          <cell r="E119">
            <v>5</v>
          </cell>
          <cell r="F119" t="str">
            <v>Searo</v>
          </cell>
          <cell r="G119">
            <v>5</v>
          </cell>
          <cell r="H119" t="str">
            <v>oai</v>
          </cell>
          <cell r="I119">
            <v>1</v>
          </cell>
          <cell r="J119" t="str">
            <v>low and middle</v>
          </cell>
          <cell r="K119" t="str">
            <v>both sexes</v>
          </cell>
          <cell r="L119" t="str">
            <v>1995-2000</v>
          </cell>
          <cell r="M119">
            <v>1234.203</v>
          </cell>
          <cell r="N119">
            <v>455.768</v>
          </cell>
          <cell r="O119">
            <v>62.441</v>
          </cell>
          <cell r="P119">
            <v>108.196</v>
          </cell>
          <cell r="Q119">
            <v>106.78399999999999</v>
          </cell>
          <cell r="R119">
            <v>140.33800000000002</v>
          </cell>
          <cell r="S119">
            <v>133.87</v>
          </cell>
          <cell r="T119">
            <v>226.80599999999998</v>
          </cell>
        </row>
        <row r="120">
          <cell r="A120">
            <v>160</v>
          </cell>
          <cell r="B120">
            <v>528</v>
          </cell>
          <cell r="C120" t="str">
            <v>Netherlands</v>
          </cell>
          <cell r="D120">
            <v>0</v>
          </cell>
          <cell r="E120">
            <v>4</v>
          </cell>
          <cell r="F120" t="str">
            <v>Euro</v>
          </cell>
          <cell r="G120">
            <v>1</v>
          </cell>
          <cell r="H120" t="str">
            <v>eme</v>
          </cell>
          <cell r="I120">
            <v>4</v>
          </cell>
          <cell r="J120" t="str">
            <v>high</v>
          </cell>
          <cell r="K120" t="str">
            <v>both sexes</v>
          </cell>
          <cell r="L120" t="str">
            <v>1995-2000</v>
          </cell>
          <cell r="M120">
            <v>680.269</v>
          </cell>
          <cell r="N120">
            <v>7.315</v>
          </cell>
          <cell r="O120">
            <v>1.657</v>
          </cell>
          <cell r="P120">
            <v>7.09</v>
          </cell>
          <cell r="Q120">
            <v>19.13</v>
          </cell>
          <cell r="R120">
            <v>61.571999999999996</v>
          </cell>
          <cell r="S120">
            <v>99.38</v>
          </cell>
          <cell r="T120">
            <v>484.125</v>
          </cell>
        </row>
        <row r="121">
          <cell r="A121">
            <v>172</v>
          </cell>
          <cell r="B121">
            <v>530</v>
          </cell>
          <cell r="C121" t="str">
            <v>Netherlands Antilles</v>
          </cell>
          <cell r="G121">
            <v>7</v>
          </cell>
          <cell r="H121" t="str">
            <v>lac</v>
          </cell>
          <cell r="I121">
            <v>4</v>
          </cell>
          <cell r="J121" t="str">
            <v>high</v>
          </cell>
          <cell r="K121" t="str">
            <v>both sexes</v>
          </cell>
          <cell r="L121" t="str">
            <v>1995-2000</v>
          </cell>
          <cell r="M121">
            <v>6.446</v>
          </cell>
          <cell r="N121">
            <v>0.297</v>
          </cell>
          <cell r="O121">
            <v>0.038</v>
          </cell>
          <cell r="P121">
            <v>0.129</v>
          </cell>
          <cell r="Q121">
            <v>0.28</v>
          </cell>
          <cell r="R121">
            <v>0.819</v>
          </cell>
          <cell r="S121">
            <v>1.079</v>
          </cell>
          <cell r="T121">
            <v>3.804</v>
          </cell>
        </row>
        <row r="122">
          <cell r="A122">
            <v>206</v>
          </cell>
          <cell r="B122">
            <v>540</v>
          </cell>
          <cell r="C122" t="str">
            <v>New Caledonia</v>
          </cell>
          <cell r="G122">
            <v>5</v>
          </cell>
          <cell r="H122" t="str">
            <v>oai</v>
          </cell>
          <cell r="I122">
            <v>4</v>
          </cell>
          <cell r="J122" t="str">
            <v>high</v>
          </cell>
          <cell r="K122" t="str">
            <v>both sexes</v>
          </cell>
          <cell r="L122" t="str">
            <v>1995-2000</v>
          </cell>
          <cell r="M122">
            <v>5.498</v>
          </cell>
          <cell r="N122">
            <v>0.365</v>
          </cell>
          <cell r="O122">
            <v>0.07300000000000001</v>
          </cell>
          <cell r="P122">
            <v>0.361</v>
          </cell>
          <cell r="Q122">
            <v>0.41600000000000004</v>
          </cell>
          <cell r="R122">
            <v>0.962</v>
          </cell>
          <cell r="S122">
            <v>1.093</v>
          </cell>
          <cell r="T122">
            <v>2.2279999999999998</v>
          </cell>
        </row>
        <row r="123">
          <cell r="A123">
            <v>209</v>
          </cell>
          <cell r="B123">
            <v>548</v>
          </cell>
          <cell r="C123" t="str">
            <v>Vanuatu</v>
          </cell>
          <cell r="D123">
            <v>0</v>
          </cell>
          <cell r="E123">
            <v>6</v>
          </cell>
          <cell r="F123" t="str">
            <v>Wpro</v>
          </cell>
          <cell r="G123">
            <v>5</v>
          </cell>
          <cell r="H123" t="str">
            <v>oai</v>
          </cell>
          <cell r="I123">
            <v>1</v>
          </cell>
          <cell r="J123" t="str">
            <v>low and middle</v>
          </cell>
          <cell r="K123" t="str">
            <v>both sexes</v>
          </cell>
          <cell r="L123" t="str">
            <v>1995-2000</v>
          </cell>
          <cell r="M123">
            <v>5.486</v>
          </cell>
          <cell r="N123">
            <v>1.412</v>
          </cell>
          <cell r="O123">
            <v>0.181</v>
          </cell>
          <cell r="P123">
            <v>0.363</v>
          </cell>
          <cell r="Q123">
            <v>0.42700000000000005</v>
          </cell>
          <cell r="R123">
            <v>0.6970000000000001</v>
          </cell>
          <cell r="S123">
            <v>0.69</v>
          </cell>
          <cell r="T123">
            <v>1.716</v>
          </cell>
        </row>
        <row r="124">
          <cell r="A124">
            <v>203</v>
          </cell>
          <cell r="B124">
            <v>554</v>
          </cell>
          <cell r="C124" t="str">
            <v>New Zealand</v>
          </cell>
          <cell r="D124">
            <v>0</v>
          </cell>
          <cell r="E124">
            <v>6</v>
          </cell>
          <cell r="F124" t="str">
            <v>Wpro</v>
          </cell>
          <cell r="G124">
            <v>1</v>
          </cell>
          <cell r="H124" t="str">
            <v>eme</v>
          </cell>
          <cell r="I124">
            <v>4</v>
          </cell>
          <cell r="J124" t="str">
            <v>high</v>
          </cell>
          <cell r="K124" t="str">
            <v>both sexes</v>
          </cell>
          <cell r="L124" t="str">
            <v>1995-2000</v>
          </cell>
          <cell r="M124">
            <v>147.745</v>
          </cell>
          <cell r="N124">
            <v>2.465</v>
          </cell>
          <cell r="O124">
            <v>0.5690000000000001</v>
          </cell>
          <cell r="P124">
            <v>3.802</v>
          </cell>
          <cell r="Q124">
            <v>5.382000000000001</v>
          </cell>
          <cell r="R124">
            <v>14.816</v>
          </cell>
          <cell r="S124">
            <v>21.683</v>
          </cell>
          <cell r="T124">
            <v>99.028</v>
          </cell>
        </row>
        <row r="125">
          <cell r="A125">
            <v>182</v>
          </cell>
          <cell r="B125">
            <v>558</v>
          </cell>
          <cell r="C125" t="str">
            <v>Nicaragua</v>
          </cell>
          <cell r="D125">
            <v>0</v>
          </cell>
          <cell r="E125">
            <v>2</v>
          </cell>
          <cell r="F125" t="str">
            <v>Amro</v>
          </cell>
          <cell r="G125">
            <v>7</v>
          </cell>
          <cell r="H125" t="str">
            <v>lac</v>
          </cell>
          <cell r="I125">
            <v>1</v>
          </cell>
          <cell r="J125" t="str">
            <v>low and middle</v>
          </cell>
          <cell r="K125" t="str">
            <v>both sexes</v>
          </cell>
          <cell r="L125" t="str">
            <v>1995-2000</v>
          </cell>
          <cell r="M125">
            <v>139.006</v>
          </cell>
          <cell r="N125">
            <v>50.264</v>
          </cell>
          <cell r="O125">
            <v>6.888</v>
          </cell>
          <cell r="P125">
            <v>12.913999999999998</v>
          </cell>
          <cell r="Q125">
            <v>12.773</v>
          </cell>
          <cell r="R125">
            <v>13.818</v>
          </cell>
          <cell r="S125">
            <v>13.048</v>
          </cell>
          <cell r="T125">
            <v>29.301000000000002</v>
          </cell>
        </row>
        <row r="126">
          <cell r="A126">
            <v>59</v>
          </cell>
          <cell r="B126">
            <v>562</v>
          </cell>
          <cell r="C126" t="str">
            <v>Niger</v>
          </cell>
          <cell r="D126">
            <v>0</v>
          </cell>
          <cell r="E126">
            <v>1</v>
          </cell>
          <cell r="F126" t="str">
            <v>Afro</v>
          </cell>
          <cell r="G126">
            <v>6</v>
          </cell>
          <cell r="H126" t="str">
            <v>ssa</v>
          </cell>
          <cell r="I126">
            <v>1</v>
          </cell>
          <cell r="J126" t="str">
            <v>low and middle</v>
          </cell>
          <cell r="K126" t="str">
            <v>both sexes</v>
          </cell>
          <cell r="L126" t="str">
            <v>1995-2000</v>
          </cell>
          <cell r="M126">
            <v>841.849</v>
          </cell>
          <cell r="N126">
            <v>461.123</v>
          </cell>
          <cell r="O126">
            <v>78.72800000000001</v>
          </cell>
          <cell r="P126">
            <v>73.979</v>
          </cell>
          <cell r="Q126">
            <v>60.867000000000004</v>
          </cell>
          <cell r="R126">
            <v>55.835</v>
          </cell>
          <cell r="S126">
            <v>45.596000000000004</v>
          </cell>
          <cell r="T126">
            <v>65.721</v>
          </cell>
        </row>
        <row r="127">
          <cell r="A127">
            <v>60</v>
          </cell>
          <cell r="B127">
            <v>566</v>
          </cell>
          <cell r="C127" t="str">
            <v>Nigeria</v>
          </cell>
          <cell r="D127">
            <v>0</v>
          </cell>
          <cell r="E127">
            <v>1</v>
          </cell>
          <cell r="F127" t="str">
            <v>Afro</v>
          </cell>
          <cell r="G127">
            <v>6</v>
          </cell>
          <cell r="H127" t="str">
            <v>ssa</v>
          </cell>
          <cell r="I127">
            <v>1</v>
          </cell>
          <cell r="J127" t="str">
            <v>low and middle</v>
          </cell>
          <cell r="K127" t="str">
            <v>both sexes</v>
          </cell>
          <cell r="L127" t="str">
            <v>1995-2000</v>
          </cell>
          <cell r="M127">
            <v>7734.463</v>
          </cell>
          <cell r="N127">
            <v>3077.946</v>
          </cell>
          <cell r="O127">
            <v>863.339</v>
          </cell>
          <cell r="P127">
            <v>789.252</v>
          </cell>
          <cell r="Q127">
            <v>819.485</v>
          </cell>
          <cell r="R127">
            <v>789.0070000000001</v>
          </cell>
          <cell r="S127">
            <v>572.07</v>
          </cell>
          <cell r="T127">
            <v>823.3639999999999</v>
          </cell>
        </row>
        <row r="128">
          <cell r="A128">
            <v>139</v>
          </cell>
          <cell r="B128">
            <v>578</v>
          </cell>
          <cell r="C128" t="str">
            <v>Norway</v>
          </cell>
          <cell r="D128">
            <v>0</v>
          </cell>
          <cell r="E128">
            <v>4</v>
          </cell>
          <cell r="F128" t="str">
            <v>Euro</v>
          </cell>
          <cell r="G128">
            <v>1</v>
          </cell>
          <cell r="H128" t="str">
            <v>eme</v>
          </cell>
          <cell r="I128">
            <v>4</v>
          </cell>
          <cell r="J128" t="str">
            <v>high</v>
          </cell>
          <cell r="K128" t="str">
            <v>both sexes</v>
          </cell>
          <cell r="L128" t="str">
            <v>1995-2000</v>
          </cell>
          <cell r="M128">
            <v>224.166</v>
          </cell>
          <cell r="N128">
            <v>1.832</v>
          </cell>
          <cell r="O128">
            <v>0.406</v>
          </cell>
          <cell r="P128">
            <v>2.247</v>
          </cell>
          <cell r="Q128">
            <v>5.37</v>
          </cell>
          <cell r="R128">
            <v>15.949000000000002</v>
          </cell>
          <cell r="S128">
            <v>26.313</v>
          </cell>
          <cell r="T128">
            <v>172.04899999999998</v>
          </cell>
        </row>
        <row r="129">
          <cell r="A129">
            <v>83</v>
          </cell>
          <cell r="B129">
            <v>586</v>
          </cell>
          <cell r="C129" t="str">
            <v>Pakistan</v>
          </cell>
          <cell r="D129">
            <v>0</v>
          </cell>
          <cell r="E129">
            <v>3</v>
          </cell>
          <cell r="F129" t="str">
            <v>Emro</v>
          </cell>
          <cell r="G129">
            <v>8</v>
          </cell>
          <cell r="H129" t="str">
            <v>mec</v>
          </cell>
          <cell r="I129">
            <v>1</v>
          </cell>
          <cell r="J129" t="str">
            <v>low and middle</v>
          </cell>
          <cell r="K129" t="str">
            <v>both sexes</v>
          </cell>
          <cell r="L129" t="str">
            <v>1995-2000</v>
          </cell>
          <cell r="M129">
            <v>5681.948</v>
          </cell>
          <cell r="N129">
            <v>2753.564</v>
          </cell>
          <cell r="O129">
            <v>236.844</v>
          </cell>
          <cell r="P129">
            <v>203.704</v>
          </cell>
          <cell r="Q129">
            <v>291.685</v>
          </cell>
          <cell r="R129">
            <v>516.199</v>
          </cell>
          <cell r="S129">
            <v>622.284</v>
          </cell>
          <cell r="T129">
            <v>1057.668</v>
          </cell>
        </row>
        <row r="130">
          <cell r="A130">
            <v>183</v>
          </cell>
          <cell r="B130">
            <v>591</v>
          </cell>
          <cell r="C130" t="str">
            <v>Panama</v>
          </cell>
          <cell r="D130">
            <v>0</v>
          </cell>
          <cell r="E130">
            <v>2</v>
          </cell>
          <cell r="F130" t="str">
            <v>Amro</v>
          </cell>
          <cell r="G130">
            <v>7</v>
          </cell>
          <cell r="H130" t="str">
            <v>lac</v>
          </cell>
          <cell r="I130">
            <v>1</v>
          </cell>
          <cell r="J130" t="str">
            <v>low and middle</v>
          </cell>
          <cell r="K130" t="str">
            <v>both sexes</v>
          </cell>
          <cell r="L130" t="str">
            <v>1995-2000</v>
          </cell>
          <cell r="M130">
            <v>70.183</v>
          </cell>
          <cell r="N130">
            <v>8.678</v>
          </cell>
          <cell r="O130">
            <v>1.363</v>
          </cell>
          <cell r="P130">
            <v>4.116</v>
          </cell>
          <cell r="Q130">
            <v>5.267</v>
          </cell>
          <cell r="R130">
            <v>8.521</v>
          </cell>
          <cell r="S130">
            <v>9.626999999999999</v>
          </cell>
          <cell r="T130">
            <v>32.611</v>
          </cell>
        </row>
        <row r="131">
          <cell r="A131">
            <v>207</v>
          </cell>
          <cell r="B131">
            <v>598</v>
          </cell>
          <cell r="C131" t="str">
            <v>Papua New Guinea</v>
          </cell>
          <cell r="D131">
            <v>0</v>
          </cell>
          <cell r="E131">
            <v>6</v>
          </cell>
          <cell r="F131" t="str">
            <v>Wpro</v>
          </cell>
          <cell r="G131">
            <v>5</v>
          </cell>
          <cell r="H131" t="str">
            <v>oai</v>
          </cell>
          <cell r="I131">
            <v>1</v>
          </cell>
          <cell r="J131" t="str">
            <v>low and middle</v>
          </cell>
          <cell r="K131" t="str">
            <v>both sexes</v>
          </cell>
          <cell r="L131" t="str">
            <v>1995-2000</v>
          </cell>
          <cell r="M131">
            <v>223.81</v>
          </cell>
          <cell r="N131">
            <v>60.515</v>
          </cell>
          <cell r="O131">
            <v>8.25</v>
          </cell>
          <cell r="P131">
            <v>20.973</v>
          </cell>
          <cell r="Q131">
            <v>25.391000000000002</v>
          </cell>
          <cell r="R131">
            <v>38.999</v>
          </cell>
          <cell r="S131">
            <v>34.701</v>
          </cell>
          <cell r="T131">
            <v>34.98100000000001</v>
          </cell>
        </row>
        <row r="132">
          <cell r="A132">
            <v>192</v>
          </cell>
          <cell r="B132">
            <v>600</v>
          </cell>
          <cell r="C132" t="str">
            <v>Paraguay</v>
          </cell>
          <cell r="D132">
            <v>0</v>
          </cell>
          <cell r="E132">
            <v>2</v>
          </cell>
          <cell r="F132" t="str">
            <v>Amro</v>
          </cell>
          <cell r="G132">
            <v>7</v>
          </cell>
          <cell r="H132" t="str">
            <v>lac</v>
          </cell>
          <cell r="I132">
            <v>1</v>
          </cell>
          <cell r="J132" t="str">
            <v>low and middle</v>
          </cell>
          <cell r="K132" t="str">
            <v>both sexes</v>
          </cell>
          <cell r="L132" t="str">
            <v>1995-2000</v>
          </cell>
          <cell r="M132">
            <v>140.129</v>
          </cell>
          <cell r="N132">
            <v>39.24</v>
          </cell>
          <cell r="O132">
            <v>4.258</v>
          </cell>
          <cell r="P132">
            <v>7.513</v>
          </cell>
          <cell r="Q132">
            <v>10.022</v>
          </cell>
          <cell r="R132">
            <v>15.85</v>
          </cell>
          <cell r="S132">
            <v>16.834</v>
          </cell>
          <cell r="T132">
            <v>46.412</v>
          </cell>
        </row>
        <row r="133">
          <cell r="A133">
            <v>193</v>
          </cell>
          <cell r="B133">
            <v>604</v>
          </cell>
          <cell r="C133" t="str">
            <v>Peru</v>
          </cell>
          <cell r="D133">
            <v>0</v>
          </cell>
          <cell r="E133">
            <v>2</v>
          </cell>
          <cell r="F133" t="str">
            <v>Amro</v>
          </cell>
          <cell r="G133">
            <v>7</v>
          </cell>
          <cell r="H133" t="str">
            <v>lac</v>
          </cell>
          <cell r="I133">
            <v>1</v>
          </cell>
          <cell r="J133" t="str">
            <v>low and middle</v>
          </cell>
          <cell r="K133" t="str">
            <v>both sexes</v>
          </cell>
          <cell r="L133" t="str">
            <v>1995-2000</v>
          </cell>
          <cell r="M133">
            <v>792.609</v>
          </cell>
          <cell r="N133">
            <v>200.053</v>
          </cell>
          <cell r="O133">
            <v>27.962000000000003</v>
          </cell>
          <cell r="P133">
            <v>48.685</v>
          </cell>
          <cell r="Q133">
            <v>64.648</v>
          </cell>
          <cell r="R133">
            <v>98.56800000000001</v>
          </cell>
          <cell r="S133">
            <v>109.755</v>
          </cell>
          <cell r="T133">
            <v>242.938</v>
          </cell>
        </row>
        <row r="134">
          <cell r="A134">
            <v>96</v>
          </cell>
          <cell r="B134">
            <v>608</v>
          </cell>
          <cell r="C134" t="str">
            <v>Philippines</v>
          </cell>
          <cell r="D134">
            <v>0</v>
          </cell>
          <cell r="E134">
            <v>6</v>
          </cell>
          <cell r="F134" t="str">
            <v>Wpro</v>
          </cell>
          <cell r="G134">
            <v>5</v>
          </cell>
          <cell r="H134" t="str">
            <v>oai</v>
          </cell>
          <cell r="I134">
            <v>1</v>
          </cell>
          <cell r="J134" t="str">
            <v>low and middle</v>
          </cell>
          <cell r="K134" t="str">
            <v>both sexes</v>
          </cell>
          <cell r="L134" t="str">
            <v>1995-2000</v>
          </cell>
          <cell r="M134">
            <v>2091.374</v>
          </cell>
          <cell r="N134">
            <v>451.454</v>
          </cell>
          <cell r="O134">
            <v>59.671</v>
          </cell>
          <cell r="P134">
            <v>143.822</v>
          </cell>
          <cell r="Q134">
            <v>176.348</v>
          </cell>
          <cell r="R134">
            <v>290.3</v>
          </cell>
          <cell r="S134">
            <v>307.861</v>
          </cell>
          <cell r="T134">
            <v>661.918</v>
          </cell>
        </row>
        <row r="135">
          <cell r="A135">
            <v>125</v>
          </cell>
          <cell r="B135">
            <v>616</v>
          </cell>
          <cell r="C135" t="str">
            <v>Poland</v>
          </cell>
          <cell r="D135">
            <v>0</v>
          </cell>
          <cell r="E135">
            <v>4</v>
          </cell>
          <cell r="F135" t="str">
            <v>Euro</v>
          </cell>
          <cell r="G135">
            <v>2</v>
          </cell>
          <cell r="H135" t="str">
            <v>fse</v>
          </cell>
          <cell r="I135">
            <v>1</v>
          </cell>
          <cell r="J135" t="str">
            <v>low and middle</v>
          </cell>
          <cell r="K135" t="str">
            <v>both sexes</v>
          </cell>
          <cell r="L135" t="str">
            <v>1995-2000</v>
          </cell>
          <cell r="M135">
            <v>1906.805</v>
          </cell>
          <cell r="N135">
            <v>36.326</v>
          </cell>
          <cell r="O135">
            <v>6.8260000000000005</v>
          </cell>
          <cell r="P135">
            <v>32.753</v>
          </cell>
          <cell r="Q135">
            <v>96.341</v>
          </cell>
          <cell r="R135">
            <v>262.01</v>
          </cell>
          <cell r="S135">
            <v>382.098</v>
          </cell>
          <cell r="T135">
            <v>1090.451</v>
          </cell>
        </row>
        <row r="136">
          <cell r="A136">
            <v>149</v>
          </cell>
          <cell r="B136">
            <v>620</v>
          </cell>
          <cell r="C136" t="str">
            <v>Portugal</v>
          </cell>
          <cell r="D136">
            <v>0</v>
          </cell>
          <cell r="E136">
            <v>4</v>
          </cell>
          <cell r="F136" t="str">
            <v>Euro</v>
          </cell>
          <cell r="G136">
            <v>1</v>
          </cell>
          <cell r="H136" t="str">
            <v>eme</v>
          </cell>
          <cell r="I136">
            <v>4</v>
          </cell>
          <cell r="J136" t="str">
            <v>high</v>
          </cell>
          <cell r="K136" t="str">
            <v>both sexes</v>
          </cell>
          <cell r="L136" t="str">
            <v>1995-2000</v>
          </cell>
          <cell r="M136">
            <v>526.396</v>
          </cell>
          <cell r="N136">
            <v>5.978</v>
          </cell>
          <cell r="O136">
            <v>1.7610000000000001</v>
          </cell>
          <cell r="P136">
            <v>10.271</v>
          </cell>
          <cell r="Q136">
            <v>16.871</v>
          </cell>
          <cell r="R136">
            <v>47.20099999999999</v>
          </cell>
          <cell r="S136">
            <v>83.809</v>
          </cell>
          <cell r="T136">
            <v>360.505</v>
          </cell>
        </row>
        <row r="137">
          <cell r="A137">
            <v>55</v>
          </cell>
          <cell r="B137">
            <v>624</v>
          </cell>
          <cell r="C137" t="str">
            <v>Guinea-Bissau</v>
          </cell>
          <cell r="D137">
            <v>0</v>
          </cell>
          <cell r="E137">
            <v>1</v>
          </cell>
          <cell r="F137" t="str">
            <v>Afro</v>
          </cell>
          <cell r="G137">
            <v>6</v>
          </cell>
          <cell r="H137" t="str">
            <v>ssa</v>
          </cell>
          <cell r="I137">
            <v>1</v>
          </cell>
          <cell r="J137" t="str">
            <v>low and middle</v>
          </cell>
          <cell r="K137" t="str">
            <v>both sexes</v>
          </cell>
          <cell r="L137" t="str">
            <v>1995-2000</v>
          </cell>
          <cell r="M137">
            <v>114.468</v>
          </cell>
          <cell r="N137">
            <v>50.576</v>
          </cell>
          <cell r="O137">
            <v>11.947</v>
          </cell>
          <cell r="P137">
            <v>9.297</v>
          </cell>
          <cell r="Q137">
            <v>9.688</v>
          </cell>
          <cell r="R137">
            <v>10.508000000000001</v>
          </cell>
          <cell r="S137">
            <v>8.899000000000001</v>
          </cell>
          <cell r="T137">
            <v>13.552999999999999</v>
          </cell>
        </row>
        <row r="138">
          <cell r="A138">
            <v>91</v>
          </cell>
          <cell r="B138">
            <v>626</v>
          </cell>
          <cell r="C138" t="str">
            <v>East Timor</v>
          </cell>
          <cell r="K138" t="str">
            <v>both sexes</v>
          </cell>
          <cell r="L138" t="str">
            <v>1995-2000</v>
          </cell>
          <cell r="M138">
            <v>63.995</v>
          </cell>
          <cell r="N138">
            <v>27.39</v>
          </cell>
          <cell r="O138">
            <v>4.339</v>
          </cell>
          <cell r="P138">
            <v>6.497999999999999</v>
          </cell>
          <cell r="Q138">
            <v>7.786</v>
          </cell>
          <cell r="R138">
            <v>7.388</v>
          </cell>
          <cell r="S138">
            <v>5.069</v>
          </cell>
          <cell r="T138">
            <v>5.525</v>
          </cell>
        </row>
        <row r="139">
          <cell r="A139">
            <v>173</v>
          </cell>
          <cell r="B139">
            <v>630</v>
          </cell>
          <cell r="C139" t="str">
            <v>Puerto Rico</v>
          </cell>
          <cell r="G139">
            <v>7</v>
          </cell>
          <cell r="H139" t="str">
            <v>lac</v>
          </cell>
          <cell r="I139">
            <v>1</v>
          </cell>
          <cell r="J139" t="str">
            <v>low and middle</v>
          </cell>
          <cell r="K139" t="str">
            <v>both sexes</v>
          </cell>
          <cell r="L139" t="str">
            <v>1995-2000</v>
          </cell>
          <cell r="M139">
            <v>152.911</v>
          </cell>
          <cell r="N139">
            <v>4.576</v>
          </cell>
          <cell r="O139">
            <v>0.598</v>
          </cell>
          <cell r="P139">
            <v>7.242</v>
          </cell>
          <cell r="Q139">
            <v>13.768</v>
          </cell>
          <cell r="R139">
            <v>20.43</v>
          </cell>
          <cell r="S139">
            <v>21.894</v>
          </cell>
          <cell r="T139">
            <v>84.40299999999999</v>
          </cell>
        </row>
        <row r="140">
          <cell r="A140">
            <v>113</v>
          </cell>
          <cell r="B140">
            <v>634</v>
          </cell>
          <cell r="C140" t="str">
            <v>Qatar</v>
          </cell>
          <cell r="D140">
            <v>0</v>
          </cell>
          <cell r="E140">
            <v>3</v>
          </cell>
          <cell r="F140" t="str">
            <v>Emro</v>
          </cell>
          <cell r="G140">
            <v>8</v>
          </cell>
          <cell r="H140" t="str">
            <v>mec</v>
          </cell>
          <cell r="I140">
            <v>4</v>
          </cell>
          <cell r="J140" t="str">
            <v>high</v>
          </cell>
          <cell r="K140" t="str">
            <v>both sexes</v>
          </cell>
          <cell r="L140" t="str">
            <v>1995-2000</v>
          </cell>
          <cell r="M140">
            <v>10.592</v>
          </cell>
          <cell r="N140">
            <v>1.216</v>
          </cell>
          <cell r="O140">
            <v>0.17</v>
          </cell>
          <cell r="P140">
            <v>0.381</v>
          </cell>
          <cell r="Q140">
            <v>1.45</v>
          </cell>
          <cell r="R140">
            <v>3.435</v>
          </cell>
          <cell r="S140">
            <v>2.236</v>
          </cell>
          <cell r="T140">
            <v>1.704</v>
          </cell>
        </row>
        <row r="141">
          <cell r="A141">
            <v>17</v>
          </cell>
          <cell r="B141">
            <v>638</v>
          </cell>
          <cell r="C141" t="str">
            <v>Reunion</v>
          </cell>
          <cell r="G141">
            <v>5</v>
          </cell>
          <cell r="H141" t="str">
            <v>oai</v>
          </cell>
          <cell r="I141">
            <v>4</v>
          </cell>
          <cell r="J141" t="str">
            <v>high</v>
          </cell>
          <cell r="K141" t="str">
            <v>both sexes</v>
          </cell>
          <cell r="L141" t="str">
            <v>1995-2000</v>
          </cell>
          <cell r="M141">
            <v>17.302</v>
          </cell>
          <cell r="N141">
            <v>0.646</v>
          </cell>
          <cell r="O141">
            <v>0.097</v>
          </cell>
          <cell r="P141">
            <v>0.575</v>
          </cell>
          <cell r="Q141">
            <v>1.419</v>
          </cell>
          <cell r="R141">
            <v>2.793</v>
          </cell>
          <cell r="S141">
            <v>3.441</v>
          </cell>
          <cell r="T141">
            <v>8.331</v>
          </cell>
        </row>
        <row r="142">
          <cell r="A142">
            <v>127</v>
          </cell>
          <cell r="B142">
            <v>642</v>
          </cell>
          <cell r="C142" t="str">
            <v>Romania</v>
          </cell>
          <cell r="D142">
            <v>0</v>
          </cell>
          <cell r="E142">
            <v>4</v>
          </cell>
          <cell r="F142" t="str">
            <v>Euro</v>
          </cell>
          <cell r="G142">
            <v>2</v>
          </cell>
          <cell r="H142" t="str">
            <v>fse</v>
          </cell>
          <cell r="I142">
            <v>1</v>
          </cell>
          <cell r="J142" t="str">
            <v>low and middle</v>
          </cell>
          <cell r="K142" t="str">
            <v>both sexes</v>
          </cell>
          <cell r="L142" t="str">
            <v>1995-2000</v>
          </cell>
          <cell r="M142">
            <v>1290.39</v>
          </cell>
          <cell r="N142">
            <v>35.482</v>
          </cell>
          <cell r="O142">
            <v>7.827</v>
          </cell>
          <cell r="P142">
            <v>27.876</v>
          </cell>
          <cell r="Q142">
            <v>65.611</v>
          </cell>
          <cell r="R142">
            <v>172.668</v>
          </cell>
          <cell r="S142">
            <v>264.56600000000003</v>
          </cell>
          <cell r="T142">
            <v>716.36</v>
          </cell>
        </row>
        <row r="143">
          <cell r="A143">
            <v>128</v>
          </cell>
          <cell r="B143">
            <v>643</v>
          </cell>
          <cell r="C143" t="str">
            <v>Russian Federation</v>
          </cell>
          <cell r="D143">
            <v>0</v>
          </cell>
          <cell r="E143">
            <v>4</v>
          </cell>
          <cell r="F143" t="str">
            <v>Euro</v>
          </cell>
          <cell r="G143">
            <v>2</v>
          </cell>
          <cell r="H143" t="str">
            <v>fse</v>
          </cell>
          <cell r="I143">
            <v>1</v>
          </cell>
          <cell r="J143" t="str">
            <v>low and middle</v>
          </cell>
          <cell r="K143" t="str">
            <v>both sexes</v>
          </cell>
          <cell r="L143" t="str">
            <v>1995-2000</v>
          </cell>
          <cell r="M143">
            <v>10238.894</v>
          </cell>
          <cell r="N143">
            <v>163.43</v>
          </cell>
          <cell r="O143">
            <v>57.83</v>
          </cell>
          <cell r="P143">
            <v>326.902</v>
          </cell>
          <cell r="Q143">
            <v>949.9080000000001</v>
          </cell>
          <cell r="R143">
            <v>1757.04</v>
          </cell>
          <cell r="S143">
            <v>2239.864</v>
          </cell>
          <cell r="T143">
            <v>4743.92</v>
          </cell>
        </row>
        <row r="144">
          <cell r="A144">
            <v>18</v>
          </cell>
          <cell r="B144">
            <v>646</v>
          </cell>
          <cell r="C144" t="str">
            <v>Rwanda</v>
          </cell>
          <cell r="D144">
            <v>0</v>
          </cell>
          <cell r="E144">
            <v>1</v>
          </cell>
          <cell r="F144" t="str">
            <v>Afro</v>
          </cell>
          <cell r="G144">
            <v>6</v>
          </cell>
          <cell r="H144" t="str">
            <v>ssa</v>
          </cell>
          <cell r="I144">
            <v>1</v>
          </cell>
          <cell r="J144" t="str">
            <v>low and middle</v>
          </cell>
          <cell r="K144" t="str">
            <v>both sexes</v>
          </cell>
          <cell r="L144" t="str">
            <v>1995-2000</v>
          </cell>
          <cell r="M144">
            <v>680.86</v>
          </cell>
          <cell r="N144">
            <v>299.165</v>
          </cell>
          <cell r="O144">
            <v>71.261</v>
          </cell>
          <cell r="P144">
            <v>68.15299999999999</v>
          </cell>
          <cell r="Q144">
            <v>90.292</v>
          </cell>
          <cell r="R144">
            <v>73.265</v>
          </cell>
          <cell r="S144">
            <v>37.226</v>
          </cell>
          <cell r="T144">
            <v>41.49800000000001</v>
          </cell>
        </row>
        <row r="145">
          <cell r="A145">
            <v>114</v>
          </cell>
          <cell r="B145">
            <v>682</v>
          </cell>
          <cell r="C145" t="str">
            <v>Saudi Arabia</v>
          </cell>
          <cell r="D145">
            <v>0</v>
          </cell>
          <cell r="E145">
            <v>3</v>
          </cell>
          <cell r="F145" t="str">
            <v>Emro</v>
          </cell>
          <cell r="G145">
            <v>8</v>
          </cell>
          <cell r="H145" t="str">
            <v>mec</v>
          </cell>
          <cell r="I145">
            <v>1</v>
          </cell>
          <cell r="J145" t="str">
            <v>low and middle</v>
          </cell>
          <cell r="K145" t="str">
            <v>both sexes</v>
          </cell>
          <cell r="L145" t="str">
            <v>1995-2000</v>
          </cell>
          <cell r="M145">
            <v>412.184</v>
          </cell>
          <cell r="N145">
            <v>92.487</v>
          </cell>
          <cell r="O145">
            <v>9.913</v>
          </cell>
          <cell r="P145">
            <v>22.387999999999998</v>
          </cell>
          <cell r="Q145">
            <v>34.871</v>
          </cell>
          <cell r="R145">
            <v>66.158</v>
          </cell>
          <cell r="S145">
            <v>62.271</v>
          </cell>
          <cell r="T145">
            <v>124.09599999999999</v>
          </cell>
        </row>
        <row r="146">
          <cell r="A146">
            <v>61</v>
          </cell>
          <cell r="B146">
            <v>686</v>
          </cell>
          <cell r="C146" t="str">
            <v>Senegal</v>
          </cell>
          <cell r="D146">
            <v>0</v>
          </cell>
          <cell r="E146">
            <v>1</v>
          </cell>
          <cell r="F146" t="str">
            <v>Afro</v>
          </cell>
          <cell r="G146">
            <v>6</v>
          </cell>
          <cell r="H146" t="str">
            <v>ssa</v>
          </cell>
          <cell r="I146">
            <v>1</v>
          </cell>
          <cell r="J146" t="str">
            <v>low and middle</v>
          </cell>
          <cell r="K146" t="str">
            <v>both sexes</v>
          </cell>
          <cell r="L146" t="str">
            <v>1995-2000</v>
          </cell>
          <cell r="M146">
            <v>580.045</v>
          </cell>
          <cell r="N146">
            <v>208.044</v>
          </cell>
          <cell r="O146">
            <v>58.748</v>
          </cell>
          <cell r="P146">
            <v>65.616</v>
          </cell>
          <cell r="Q146">
            <v>56.726</v>
          </cell>
          <cell r="R146">
            <v>58.641000000000005</v>
          </cell>
          <cell r="S146">
            <v>52.89</v>
          </cell>
          <cell r="T146">
            <v>79.38</v>
          </cell>
        </row>
        <row r="147">
          <cell r="A147">
            <v>62</v>
          </cell>
          <cell r="B147">
            <v>694</v>
          </cell>
          <cell r="C147" t="str">
            <v>Sierra Leone</v>
          </cell>
          <cell r="D147">
            <v>0</v>
          </cell>
          <cell r="E147">
            <v>1</v>
          </cell>
          <cell r="F147" t="str">
            <v>Afro</v>
          </cell>
          <cell r="G147">
            <v>6</v>
          </cell>
          <cell r="H147" t="str">
            <v>ssa</v>
          </cell>
          <cell r="I147">
            <v>1</v>
          </cell>
          <cell r="J147" t="str">
            <v>low and middle</v>
          </cell>
          <cell r="K147" t="str">
            <v>both sexes</v>
          </cell>
          <cell r="L147" t="str">
            <v>1995-2000</v>
          </cell>
          <cell r="M147">
            <v>586.191</v>
          </cell>
          <cell r="N147">
            <v>286.763</v>
          </cell>
          <cell r="O147">
            <v>65.451</v>
          </cell>
          <cell r="P147">
            <v>51.794</v>
          </cell>
          <cell r="Q147">
            <v>55.142</v>
          </cell>
          <cell r="R147">
            <v>49.686</v>
          </cell>
          <cell r="S147">
            <v>35.255</v>
          </cell>
          <cell r="T147">
            <v>42.1</v>
          </cell>
        </row>
        <row r="148">
          <cell r="A148">
            <v>97</v>
          </cell>
          <cell r="B148">
            <v>702</v>
          </cell>
          <cell r="C148" t="str">
            <v>Singapore</v>
          </cell>
          <cell r="D148">
            <v>0</v>
          </cell>
          <cell r="E148">
            <v>6</v>
          </cell>
          <cell r="F148" t="str">
            <v>Wpro</v>
          </cell>
          <cell r="G148">
            <v>5</v>
          </cell>
          <cell r="H148" t="str">
            <v>oai</v>
          </cell>
          <cell r="I148">
            <v>4</v>
          </cell>
          <cell r="J148" t="str">
            <v>high</v>
          </cell>
          <cell r="K148" t="str">
            <v>both sexes</v>
          </cell>
          <cell r="L148" t="str">
            <v>1995-2000</v>
          </cell>
          <cell r="M148">
            <v>84.609</v>
          </cell>
          <cell r="N148">
            <v>1.626</v>
          </cell>
          <cell r="O148">
            <v>0.463</v>
          </cell>
          <cell r="P148">
            <v>1.8190000000000002</v>
          </cell>
          <cell r="Q148">
            <v>5.0440000000000005</v>
          </cell>
          <cell r="R148">
            <v>13.354</v>
          </cell>
          <cell r="S148">
            <v>17.97</v>
          </cell>
          <cell r="T148">
            <v>44.333000000000006</v>
          </cell>
        </row>
        <row r="149">
          <cell r="A149">
            <v>129</v>
          </cell>
          <cell r="B149">
            <v>703</v>
          </cell>
          <cell r="C149" t="str">
            <v>Slovakia</v>
          </cell>
          <cell r="D149">
            <v>0</v>
          </cell>
          <cell r="E149">
            <v>4</v>
          </cell>
          <cell r="F149" t="str">
            <v>Euro</v>
          </cell>
          <cell r="G149">
            <v>2</v>
          </cell>
          <cell r="H149" t="str">
            <v>fse</v>
          </cell>
          <cell r="I149">
            <v>1</v>
          </cell>
          <cell r="J149" t="str">
            <v>low and middle</v>
          </cell>
          <cell r="K149" t="str">
            <v>both sexes</v>
          </cell>
          <cell r="L149" t="str">
            <v>1995-2000</v>
          </cell>
          <cell r="M149">
            <v>258.512</v>
          </cell>
          <cell r="N149">
            <v>3.851</v>
          </cell>
          <cell r="O149">
            <v>0.8160000000000001</v>
          </cell>
          <cell r="P149">
            <v>3.894</v>
          </cell>
          <cell r="Q149">
            <v>11.628</v>
          </cell>
          <cell r="R149">
            <v>35.926</v>
          </cell>
          <cell r="S149">
            <v>49.733999999999995</v>
          </cell>
          <cell r="T149">
            <v>152.663</v>
          </cell>
        </row>
        <row r="150">
          <cell r="A150">
            <v>99</v>
          </cell>
          <cell r="B150">
            <v>704</v>
          </cell>
          <cell r="C150" t="str">
            <v>Viet Nam</v>
          </cell>
          <cell r="D150">
            <v>0</v>
          </cell>
          <cell r="E150">
            <v>6</v>
          </cell>
          <cell r="F150" t="str">
            <v>Wpro</v>
          </cell>
          <cell r="G150">
            <v>5</v>
          </cell>
          <cell r="H150" t="str">
            <v>oai</v>
          </cell>
          <cell r="I150">
            <v>1</v>
          </cell>
          <cell r="J150" t="str">
            <v>low and middle</v>
          </cell>
          <cell r="K150" t="str">
            <v>both sexes</v>
          </cell>
          <cell r="L150" t="str">
            <v>1995-2000</v>
          </cell>
          <cell r="M150">
            <v>2623.832</v>
          </cell>
          <cell r="N150">
            <v>503.679</v>
          </cell>
          <cell r="O150">
            <v>132.954</v>
          </cell>
          <cell r="P150">
            <v>194.276</v>
          </cell>
          <cell r="Q150">
            <v>208.773</v>
          </cell>
          <cell r="R150">
            <v>267.302</v>
          </cell>
          <cell r="S150">
            <v>380.46</v>
          </cell>
          <cell r="T150">
            <v>936.3879999999999</v>
          </cell>
        </row>
        <row r="151">
          <cell r="A151">
            <v>150</v>
          </cell>
          <cell r="B151">
            <v>705</v>
          </cell>
          <cell r="C151" t="str">
            <v>Slovenia</v>
          </cell>
          <cell r="D151">
            <v>0</v>
          </cell>
          <cell r="E151">
            <v>4</v>
          </cell>
          <cell r="F151" t="str">
            <v>Euro</v>
          </cell>
          <cell r="G151">
            <v>2</v>
          </cell>
          <cell r="H151" t="str">
            <v>fse</v>
          </cell>
          <cell r="I151">
            <v>1</v>
          </cell>
          <cell r="J151" t="str">
            <v>low and middle</v>
          </cell>
          <cell r="K151" t="str">
            <v>both sexes</v>
          </cell>
          <cell r="L151" t="str">
            <v>1995-2000</v>
          </cell>
          <cell r="M151">
            <v>101.302</v>
          </cell>
          <cell r="N151">
            <v>0.813</v>
          </cell>
          <cell r="O151">
            <v>0.22</v>
          </cell>
          <cell r="P151">
            <v>1.907</v>
          </cell>
          <cell r="Q151">
            <v>4.432</v>
          </cell>
          <cell r="R151">
            <v>12.744</v>
          </cell>
          <cell r="S151">
            <v>19.205</v>
          </cell>
          <cell r="T151">
            <v>61.98100000000001</v>
          </cell>
        </row>
        <row r="152">
          <cell r="A152">
            <v>19</v>
          </cell>
          <cell r="B152">
            <v>706</v>
          </cell>
          <cell r="C152" t="str">
            <v>Somalia</v>
          </cell>
          <cell r="D152">
            <v>0</v>
          </cell>
          <cell r="E152">
            <v>3</v>
          </cell>
          <cell r="F152" t="str">
            <v>Emro</v>
          </cell>
          <cell r="G152">
            <v>6</v>
          </cell>
          <cell r="H152" t="str">
            <v>ssa</v>
          </cell>
          <cell r="I152">
            <v>1</v>
          </cell>
          <cell r="J152" t="str">
            <v>low and middle</v>
          </cell>
          <cell r="K152" t="str">
            <v>both sexes</v>
          </cell>
          <cell r="L152" t="str">
            <v>1995-2000</v>
          </cell>
          <cell r="M152">
            <v>843.744</v>
          </cell>
          <cell r="N152">
            <v>476.068</v>
          </cell>
          <cell r="O152">
            <v>76.62</v>
          </cell>
          <cell r="P152">
            <v>73.04</v>
          </cell>
          <cell r="Q152">
            <v>59.521</v>
          </cell>
          <cell r="R152">
            <v>52.422</v>
          </cell>
          <cell r="S152">
            <v>42.48</v>
          </cell>
          <cell r="T152">
            <v>63.59299999999999</v>
          </cell>
        </row>
        <row r="153">
          <cell r="A153">
            <v>45</v>
          </cell>
          <cell r="B153">
            <v>710</v>
          </cell>
          <cell r="C153" t="str">
            <v>South Africa</v>
          </cell>
          <cell r="D153">
            <v>0</v>
          </cell>
          <cell r="E153">
            <v>1</v>
          </cell>
          <cell r="F153" t="str">
            <v>Afro</v>
          </cell>
          <cell r="G153">
            <v>6</v>
          </cell>
          <cell r="H153" t="str">
            <v>ssa</v>
          </cell>
          <cell r="I153">
            <v>1</v>
          </cell>
          <cell r="J153" t="str">
            <v>low and middle</v>
          </cell>
          <cell r="K153" t="str">
            <v>both sexes</v>
          </cell>
          <cell r="L153" t="str">
            <v>1995-2000</v>
          </cell>
          <cell r="M153">
            <v>2381.128</v>
          </cell>
          <cell r="N153">
            <v>459.942</v>
          </cell>
          <cell r="O153">
            <v>72.849</v>
          </cell>
          <cell r="P153">
            <v>204.62900000000002</v>
          </cell>
          <cell r="Q153">
            <v>436.14</v>
          </cell>
          <cell r="R153">
            <v>492.108</v>
          </cell>
          <cell r="S153">
            <v>321.015</v>
          </cell>
          <cell r="T153">
            <v>394.445</v>
          </cell>
        </row>
        <row r="154">
          <cell r="A154">
            <v>23</v>
          </cell>
          <cell r="B154">
            <v>716</v>
          </cell>
          <cell r="C154" t="str">
            <v>Zimbabwe</v>
          </cell>
          <cell r="D154">
            <v>0</v>
          </cell>
          <cell r="E154">
            <v>1</v>
          </cell>
          <cell r="F154" t="str">
            <v>Afro</v>
          </cell>
          <cell r="G154">
            <v>6</v>
          </cell>
          <cell r="H154" t="str">
            <v>ssa</v>
          </cell>
          <cell r="I154">
            <v>1</v>
          </cell>
          <cell r="J154" t="str">
            <v>low and middle</v>
          </cell>
          <cell r="K154" t="str">
            <v>both sexes</v>
          </cell>
          <cell r="L154" t="str">
            <v>1995-2000</v>
          </cell>
          <cell r="M154">
            <v>978.396</v>
          </cell>
          <cell r="N154">
            <v>212.025</v>
          </cell>
          <cell r="O154">
            <v>51.164</v>
          </cell>
          <cell r="P154">
            <v>118.902</v>
          </cell>
          <cell r="Q154">
            <v>243.444</v>
          </cell>
          <cell r="R154">
            <v>177.92399999999998</v>
          </cell>
          <cell r="S154">
            <v>74.701</v>
          </cell>
          <cell r="T154">
            <v>100.236</v>
          </cell>
        </row>
        <row r="155">
          <cell r="A155">
            <v>151</v>
          </cell>
          <cell r="B155">
            <v>724</v>
          </cell>
          <cell r="C155" t="str">
            <v>Spain</v>
          </cell>
          <cell r="D155">
            <v>0</v>
          </cell>
          <cell r="E155">
            <v>4</v>
          </cell>
          <cell r="F155" t="str">
            <v>Euro</v>
          </cell>
          <cell r="G155">
            <v>1</v>
          </cell>
          <cell r="H155" t="str">
            <v>eme</v>
          </cell>
          <cell r="I155">
            <v>4</v>
          </cell>
          <cell r="J155" t="str">
            <v>high</v>
          </cell>
          <cell r="K155" t="str">
            <v>both sexes</v>
          </cell>
          <cell r="L155" t="str">
            <v>1995-2000</v>
          </cell>
          <cell r="M155">
            <v>1850.025</v>
          </cell>
          <cell r="N155">
            <v>14.78</v>
          </cell>
          <cell r="O155">
            <v>4.109</v>
          </cell>
          <cell r="P155">
            <v>37.197</v>
          </cell>
          <cell r="Q155">
            <v>55.689</v>
          </cell>
          <cell r="R155">
            <v>144.095</v>
          </cell>
          <cell r="S155">
            <v>265.913</v>
          </cell>
          <cell r="T155">
            <v>1328.242</v>
          </cell>
        </row>
        <row r="156">
          <cell r="A156">
            <v>40</v>
          </cell>
          <cell r="B156">
            <v>732</v>
          </cell>
          <cell r="C156" t="str">
            <v>Western Sahara</v>
          </cell>
          <cell r="G156">
            <v>8</v>
          </cell>
          <cell r="H156" t="str">
            <v>mec</v>
          </cell>
          <cell r="K156" t="str">
            <v>both sexes</v>
          </cell>
          <cell r="L156" t="str">
            <v>1995-2000</v>
          </cell>
          <cell r="M156">
            <v>11.623</v>
          </cell>
          <cell r="N156">
            <v>3.767</v>
          </cell>
          <cell r="O156">
            <v>0.494</v>
          </cell>
          <cell r="P156">
            <v>1.062</v>
          </cell>
          <cell r="Q156">
            <v>1.057</v>
          </cell>
          <cell r="R156">
            <v>1.445</v>
          </cell>
          <cell r="S156">
            <v>1.41</v>
          </cell>
          <cell r="T156">
            <v>2.3880000000000003</v>
          </cell>
        </row>
        <row r="157">
          <cell r="A157">
            <v>38</v>
          </cell>
          <cell r="B157">
            <v>736</v>
          </cell>
          <cell r="C157" t="str">
            <v>Sudan</v>
          </cell>
          <cell r="D157">
            <v>0</v>
          </cell>
          <cell r="E157">
            <v>3</v>
          </cell>
          <cell r="F157" t="str">
            <v>Emro</v>
          </cell>
          <cell r="G157">
            <v>6</v>
          </cell>
          <cell r="H157" t="str">
            <v>ssa</v>
          </cell>
          <cell r="I157">
            <v>1</v>
          </cell>
          <cell r="J157" t="str">
            <v>low and middle</v>
          </cell>
          <cell r="K157" t="str">
            <v>both sexes</v>
          </cell>
          <cell r="L157" t="str">
            <v>1995-2000</v>
          </cell>
          <cell r="M157">
            <v>1619.815</v>
          </cell>
          <cell r="N157">
            <v>541.653</v>
          </cell>
          <cell r="O157">
            <v>157.335</v>
          </cell>
          <cell r="P157">
            <v>194.187</v>
          </cell>
          <cell r="Q157">
            <v>176.709</v>
          </cell>
          <cell r="R157">
            <v>180.002</v>
          </cell>
          <cell r="S157">
            <v>150.172</v>
          </cell>
          <cell r="T157">
            <v>219.757</v>
          </cell>
        </row>
        <row r="158">
          <cell r="A158">
            <v>194</v>
          </cell>
          <cell r="B158">
            <v>740</v>
          </cell>
          <cell r="C158" t="str">
            <v>Suriname</v>
          </cell>
          <cell r="D158">
            <v>0</v>
          </cell>
          <cell r="E158">
            <v>2</v>
          </cell>
          <cell r="F158" t="str">
            <v>Amro</v>
          </cell>
          <cell r="G158">
            <v>7</v>
          </cell>
          <cell r="H158" t="str">
            <v>lac</v>
          </cell>
          <cell r="I158">
            <v>1</v>
          </cell>
          <cell r="J158" t="str">
            <v>low and middle</v>
          </cell>
          <cell r="K158" t="str">
            <v>both sexes</v>
          </cell>
          <cell r="L158" t="str">
            <v>1995-2000</v>
          </cell>
          <cell r="M158">
            <v>12.397</v>
          </cell>
          <cell r="N158">
            <v>1.408</v>
          </cell>
          <cell r="O158">
            <v>0.175</v>
          </cell>
          <cell r="P158">
            <v>0.679</v>
          </cell>
          <cell r="Q158">
            <v>1.0090000000000001</v>
          </cell>
          <cell r="R158">
            <v>1.516</v>
          </cell>
          <cell r="S158">
            <v>2.495</v>
          </cell>
          <cell r="T158">
            <v>5.115</v>
          </cell>
        </row>
        <row r="159">
          <cell r="A159">
            <v>46</v>
          </cell>
          <cell r="B159">
            <v>748</v>
          </cell>
          <cell r="C159" t="str">
            <v>Swaziland</v>
          </cell>
          <cell r="D159">
            <v>0</v>
          </cell>
          <cell r="E159">
            <v>1</v>
          </cell>
          <cell r="F159" t="str">
            <v>Afro</v>
          </cell>
          <cell r="G159">
            <v>6</v>
          </cell>
          <cell r="H159" t="str">
            <v>ssa</v>
          </cell>
          <cell r="I159">
            <v>1</v>
          </cell>
          <cell r="J159" t="str">
            <v>low and middle</v>
          </cell>
          <cell r="K159" t="str">
            <v>both sexes</v>
          </cell>
          <cell r="L159" t="str">
            <v>1995-2000</v>
          </cell>
          <cell r="M159">
            <v>43.313</v>
          </cell>
          <cell r="N159">
            <v>17.967</v>
          </cell>
          <cell r="O159">
            <v>3.29</v>
          </cell>
          <cell r="P159">
            <v>4.64</v>
          </cell>
          <cell r="Q159">
            <v>3.614</v>
          </cell>
          <cell r="R159">
            <v>3.704</v>
          </cell>
          <cell r="S159">
            <v>3.278</v>
          </cell>
          <cell r="T159">
            <v>6.82</v>
          </cell>
        </row>
        <row r="160">
          <cell r="A160">
            <v>140</v>
          </cell>
          <cell r="B160">
            <v>752</v>
          </cell>
          <cell r="C160" t="str">
            <v>Sweden</v>
          </cell>
          <cell r="D160">
            <v>0</v>
          </cell>
          <cell r="E160">
            <v>4</v>
          </cell>
          <cell r="F160" t="str">
            <v>Euro</v>
          </cell>
          <cell r="G160">
            <v>1</v>
          </cell>
          <cell r="H160" t="str">
            <v>eme</v>
          </cell>
          <cell r="I160">
            <v>4</v>
          </cell>
          <cell r="J160" t="str">
            <v>high</v>
          </cell>
          <cell r="K160" t="str">
            <v>both sexes</v>
          </cell>
          <cell r="L160" t="str">
            <v>1995-2000</v>
          </cell>
          <cell r="M160">
            <v>493.371</v>
          </cell>
          <cell r="N160">
            <v>3.002</v>
          </cell>
          <cell r="O160">
            <v>0.6739999999999999</v>
          </cell>
          <cell r="P160">
            <v>3.919</v>
          </cell>
          <cell r="Q160">
            <v>9.606</v>
          </cell>
          <cell r="R160">
            <v>34.765</v>
          </cell>
          <cell r="S160">
            <v>54.628</v>
          </cell>
          <cell r="T160">
            <v>386.777</v>
          </cell>
        </row>
        <row r="161">
          <cell r="A161">
            <v>161</v>
          </cell>
          <cell r="B161">
            <v>756</v>
          </cell>
          <cell r="C161" t="str">
            <v>Switzerland</v>
          </cell>
          <cell r="D161">
            <v>0</v>
          </cell>
          <cell r="E161">
            <v>4</v>
          </cell>
          <cell r="F161" t="str">
            <v>Euro</v>
          </cell>
          <cell r="G161">
            <v>1</v>
          </cell>
          <cell r="H161" t="str">
            <v>eme</v>
          </cell>
          <cell r="I161">
            <v>4</v>
          </cell>
          <cell r="J161" t="str">
            <v>high</v>
          </cell>
          <cell r="K161" t="str">
            <v>both sexes</v>
          </cell>
          <cell r="L161" t="str">
            <v>1995-2000</v>
          </cell>
          <cell r="M161">
            <v>318.229</v>
          </cell>
          <cell r="N161">
            <v>3.559</v>
          </cell>
          <cell r="O161">
            <v>0.998</v>
          </cell>
          <cell r="P161">
            <v>5.679</v>
          </cell>
          <cell r="Q161">
            <v>11.849</v>
          </cell>
          <cell r="R161">
            <v>26.677</v>
          </cell>
          <cell r="S161">
            <v>38.661</v>
          </cell>
          <cell r="T161">
            <v>230.80599999999998</v>
          </cell>
        </row>
        <row r="162">
          <cell r="A162">
            <v>115</v>
          </cell>
          <cell r="B162">
            <v>760</v>
          </cell>
          <cell r="C162" t="str">
            <v>Syrian Arab Republic</v>
          </cell>
          <cell r="D162">
            <v>0</v>
          </cell>
          <cell r="E162">
            <v>3</v>
          </cell>
          <cell r="F162" t="str">
            <v>Emro</v>
          </cell>
          <cell r="G162">
            <v>8</v>
          </cell>
          <cell r="H162" t="str">
            <v>mec</v>
          </cell>
          <cell r="I162">
            <v>1</v>
          </cell>
          <cell r="J162" t="str">
            <v>low and middle</v>
          </cell>
          <cell r="K162" t="str">
            <v>both sexes</v>
          </cell>
          <cell r="L162" t="str">
            <v>1995-2000</v>
          </cell>
          <cell r="M162">
            <v>368.704</v>
          </cell>
          <cell r="N162">
            <v>93.822</v>
          </cell>
          <cell r="O162">
            <v>13.189</v>
          </cell>
          <cell r="P162">
            <v>28.991999999999997</v>
          </cell>
          <cell r="Q162">
            <v>28.731</v>
          </cell>
          <cell r="R162">
            <v>41.563</v>
          </cell>
          <cell r="S162">
            <v>54.094</v>
          </cell>
          <cell r="T162">
            <v>108.313</v>
          </cell>
        </row>
        <row r="163">
          <cell r="A163">
            <v>85</v>
          </cell>
          <cell r="B163">
            <v>762</v>
          </cell>
          <cell r="C163" t="str">
            <v>Tajikistan</v>
          </cell>
          <cell r="D163">
            <v>0</v>
          </cell>
          <cell r="E163">
            <v>4</v>
          </cell>
          <cell r="F163" t="str">
            <v>Euro</v>
          </cell>
          <cell r="G163">
            <v>8</v>
          </cell>
          <cell r="H163" t="str">
            <v>mec</v>
          </cell>
          <cell r="I163">
            <v>1</v>
          </cell>
          <cell r="J163" t="str">
            <v>low and middle</v>
          </cell>
          <cell r="K163" t="str">
            <v>both sexes</v>
          </cell>
          <cell r="L163" t="str">
            <v>1995-2000</v>
          </cell>
          <cell r="M163">
            <v>205.325</v>
          </cell>
          <cell r="N163">
            <v>74.106</v>
          </cell>
          <cell r="O163">
            <v>6.534000000000001</v>
          </cell>
          <cell r="P163">
            <v>9.404</v>
          </cell>
          <cell r="Q163">
            <v>15.306</v>
          </cell>
          <cell r="R163">
            <v>19.27</v>
          </cell>
          <cell r="S163">
            <v>26.887</v>
          </cell>
          <cell r="T163">
            <v>53.818</v>
          </cell>
        </row>
        <row r="164">
          <cell r="A164">
            <v>98</v>
          </cell>
          <cell r="B164">
            <v>764</v>
          </cell>
          <cell r="C164" t="str">
            <v>Thailand</v>
          </cell>
          <cell r="D164">
            <v>0</v>
          </cell>
          <cell r="E164">
            <v>5</v>
          </cell>
          <cell r="F164" t="str">
            <v>Searo</v>
          </cell>
          <cell r="G164">
            <v>5</v>
          </cell>
          <cell r="H164" t="str">
            <v>oai</v>
          </cell>
          <cell r="I164">
            <v>1</v>
          </cell>
          <cell r="J164" t="str">
            <v>low and middle</v>
          </cell>
          <cell r="K164" t="str">
            <v>both sexes</v>
          </cell>
          <cell r="L164" t="str">
            <v>1995-2000</v>
          </cell>
          <cell r="M164">
            <v>2007.727</v>
          </cell>
          <cell r="N164">
            <v>181.24</v>
          </cell>
          <cell r="O164">
            <v>50.99</v>
          </cell>
          <cell r="P164">
            <v>156.414</v>
          </cell>
          <cell r="Q164">
            <v>307.09799999999996</v>
          </cell>
          <cell r="R164">
            <v>369.656</v>
          </cell>
          <cell r="S164">
            <v>292.847</v>
          </cell>
          <cell r="T164">
            <v>649.4820000000001</v>
          </cell>
        </row>
        <row r="165">
          <cell r="A165">
            <v>63</v>
          </cell>
          <cell r="B165">
            <v>768</v>
          </cell>
          <cell r="C165" t="str">
            <v>Togo</v>
          </cell>
          <cell r="D165">
            <v>0</v>
          </cell>
          <cell r="E165">
            <v>1</v>
          </cell>
          <cell r="F165" t="str">
            <v>Afro</v>
          </cell>
          <cell r="G165">
            <v>6</v>
          </cell>
          <cell r="H165" t="str">
            <v>ssa</v>
          </cell>
          <cell r="I165">
            <v>1</v>
          </cell>
          <cell r="J165" t="str">
            <v>low and middle</v>
          </cell>
          <cell r="K165" t="str">
            <v>both sexes</v>
          </cell>
          <cell r="L165" t="str">
            <v>1995-2000</v>
          </cell>
          <cell r="M165">
            <v>334.835</v>
          </cell>
          <cell r="N165">
            <v>119.37</v>
          </cell>
          <cell r="O165">
            <v>28.497</v>
          </cell>
          <cell r="P165">
            <v>32.887</v>
          </cell>
          <cell r="Q165">
            <v>49.075</v>
          </cell>
          <cell r="R165">
            <v>42.24</v>
          </cell>
          <cell r="S165">
            <v>24.735999999999997</v>
          </cell>
          <cell r="T165">
            <v>38.03</v>
          </cell>
        </row>
        <row r="166">
          <cell r="A166">
            <v>174</v>
          </cell>
          <cell r="B166">
            <v>780</v>
          </cell>
          <cell r="C166" t="str">
            <v>Trinidad and Tobago</v>
          </cell>
          <cell r="D166">
            <v>0</v>
          </cell>
          <cell r="E166">
            <v>2</v>
          </cell>
          <cell r="F166" t="str">
            <v>Amro</v>
          </cell>
          <cell r="G166">
            <v>7</v>
          </cell>
          <cell r="H166" t="str">
            <v>lac</v>
          </cell>
          <cell r="I166">
            <v>1</v>
          </cell>
          <cell r="J166" t="str">
            <v>low and middle</v>
          </cell>
          <cell r="K166" t="str">
            <v>both sexes</v>
          </cell>
          <cell r="L166" t="str">
            <v>1995-2000</v>
          </cell>
          <cell r="M166">
            <v>37.737</v>
          </cell>
          <cell r="N166">
            <v>1.482</v>
          </cell>
          <cell r="O166">
            <v>0.264</v>
          </cell>
          <cell r="P166">
            <v>1.2530000000000001</v>
          </cell>
          <cell r="Q166">
            <v>2.192</v>
          </cell>
          <cell r="R166">
            <v>5.683999999999999</v>
          </cell>
          <cell r="S166">
            <v>6.4559999999999995</v>
          </cell>
          <cell r="T166">
            <v>20.406</v>
          </cell>
        </row>
        <row r="167">
          <cell r="A167">
            <v>117</v>
          </cell>
          <cell r="B167">
            <v>784</v>
          </cell>
          <cell r="C167" t="str">
            <v>United Arab Emirates</v>
          </cell>
          <cell r="D167">
            <v>0</v>
          </cell>
          <cell r="E167">
            <v>3</v>
          </cell>
          <cell r="F167" t="str">
            <v>Emro</v>
          </cell>
          <cell r="G167">
            <v>8</v>
          </cell>
          <cell r="H167" t="str">
            <v>mec</v>
          </cell>
          <cell r="I167">
            <v>4</v>
          </cell>
          <cell r="J167" t="str">
            <v>high</v>
          </cell>
          <cell r="K167" t="str">
            <v>both sexes</v>
          </cell>
          <cell r="L167" t="str">
            <v>1995-2000</v>
          </cell>
          <cell r="M167">
            <v>33.464</v>
          </cell>
          <cell r="N167">
            <v>4.29</v>
          </cell>
          <cell r="O167">
            <v>0.412</v>
          </cell>
          <cell r="P167">
            <v>0.637</v>
          </cell>
          <cell r="Q167">
            <v>2.838</v>
          </cell>
          <cell r="R167">
            <v>9.13</v>
          </cell>
          <cell r="S167">
            <v>7.005</v>
          </cell>
          <cell r="T167">
            <v>9.152000000000001</v>
          </cell>
        </row>
        <row r="168">
          <cell r="A168">
            <v>39</v>
          </cell>
          <cell r="B168">
            <v>788</v>
          </cell>
          <cell r="C168" t="str">
            <v>Tunisia</v>
          </cell>
          <cell r="D168">
            <v>0</v>
          </cell>
          <cell r="E168">
            <v>3</v>
          </cell>
          <cell r="F168" t="str">
            <v>Emro</v>
          </cell>
          <cell r="G168">
            <v>8</v>
          </cell>
          <cell r="H168" t="str">
            <v>mec</v>
          </cell>
          <cell r="I168">
            <v>1</v>
          </cell>
          <cell r="J168" t="str">
            <v>low and middle</v>
          </cell>
          <cell r="K168" t="str">
            <v>both sexes</v>
          </cell>
          <cell r="L168" t="str">
            <v>1995-2000</v>
          </cell>
          <cell r="M168">
            <v>311.714</v>
          </cell>
          <cell r="N168">
            <v>35.834</v>
          </cell>
          <cell r="O168">
            <v>5.675</v>
          </cell>
          <cell r="P168">
            <v>16.355</v>
          </cell>
          <cell r="Q168">
            <v>21.042</v>
          </cell>
          <cell r="R168">
            <v>35.826</v>
          </cell>
          <cell r="S168">
            <v>54.537000000000006</v>
          </cell>
          <cell r="T168">
            <v>142.445</v>
          </cell>
        </row>
        <row r="169">
          <cell r="A169">
            <v>116</v>
          </cell>
          <cell r="B169">
            <v>792</v>
          </cell>
          <cell r="C169" t="str">
            <v>Turkey</v>
          </cell>
          <cell r="D169">
            <v>0</v>
          </cell>
          <cell r="E169">
            <v>4</v>
          </cell>
          <cell r="F169" t="str">
            <v>Euro</v>
          </cell>
          <cell r="G169">
            <v>8</v>
          </cell>
          <cell r="H169" t="str">
            <v>mec</v>
          </cell>
          <cell r="I169">
            <v>1</v>
          </cell>
          <cell r="J169" t="str">
            <v>low and middle</v>
          </cell>
          <cell r="K169" t="str">
            <v>both sexes</v>
          </cell>
          <cell r="L169" t="str">
            <v>1995-2000</v>
          </cell>
          <cell r="M169">
            <v>2057.334</v>
          </cell>
          <cell r="N169">
            <v>428.966</v>
          </cell>
          <cell r="O169">
            <v>44.274</v>
          </cell>
          <cell r="P169">
            <v>94.193</v>
          </cell>
          <cell r="Q169">
            <v>123.83700000000002</v>
          </cell>
          <cell r="R169">
            <v>254.62099999999998</v>
          </cell>
          <cell r="S169">
            <v>357.24</v>
          </cell>
          <cell r="T169">
            <v>754.203</v>
          </cell>
        </row>
        <row r="170">
          <cell r="A170">
            <v>86</v>
          </cell>
          <cell r="B170">
            <v>795</v>
          </cell>
          <cell r="C170" t="str">
            <v>Turkmenistan</v>
          </cell>
          <cell r="D170">
            <v>0</v>
          </cell>
          <cell r="E170">
            <v>4</v>
          </cell>
          <cell r="F170" t="str">
            <v>Euro</v>
          </cell>
          <cell r="G170">
            <v>8</v>
          </cell>
          <cell r="H170" t="str">
            <v>mec</v>
          </cell>
          <cell r="I170">
            <v>1</v>
          </cell>
          <cell r="J170" t="str">
            <v>low and middle</v>
          </cell>
          <cell r="K170" t="str">
            <v>both sexes</v>
          </cell>
          <cell r="L170" t="str">
            <v>1995-2000</v>
          </cell>
          <cell r="M170">
            <v>154.657</v>
          </cell>
          <cell r="N170">
            <v>46.19</v>
          </cell>
          <cell r="O170">
            <v>4.083</v>
          </cell>
          <cell r="P170">
            <v>7.811</v>
          </cell>
          <cell r="Q170">
            <v>12.757</v>
          </cell>
          <cell r="R170">
            <v>18.364</v>
          </cell>
          <cell r="S170">
            <v>23.832</v>
          </cell>
          <cell r="T170">
            <v>41.62</v>
          </cell>
        </row>
        <row r="171">
          <cell r="A171">
            <v>20</v>
          </cell>
          <cell r="B171">
            <v>800</v>
          </cell>
          <cell r="C171" t="str">
            <v>Uganda</v>
          </cell>
          <cell r="D171">
            <v>0</v>
          </cell>
          <cell r="E171">
            <v>1</v>
          </cell>
          <cell r="F171" t="str">
            <v>Afro</v>
          </cell>
          <cell r="G171">
            <v>6</v>
          </cell>
          <cell r="H171" t="str">
            <v>ssa</v>
          </cell>
          <cell r="I171">
            <v>1</v>
          </cell>
          <cell r="J171" t="str">
            <v>low and middle</v>
          </cell>
          <cell r="K171" t="str">
            <v>both sexes</v>
          </cell>
          <cell r="L171" t="str">
            <v>1995-2000</v>
          </cell>
          <cell r="M171">
            <v>2203.68</v>
          </cell>
          <cell r="N171">
            <v>901.874</v>
          </cell>
          <cell r="O171">
            <v>202.147</v>
          </cell>
          <cell r="P171">
            <v>235.869</v>
          </cell>
          <cell r="Q171">
            <v>356.978</v>
          </cell>
          <cell r="R171">
            <v>250.981</v>
          </cell>
          <cell r="S171">
            <v>114.06899999999999</v>
          </cell>
          <cell r="T171">
            <v>141.76199999999997</v>
          </cell>
        </row>
        <row r="172">
          <cell r="A172">
            <v>130</v>
          </cell>
          <cell r="B172">
            <v>804</v>
          </cell>
          <cell r="C172" t="str">
            <v>Ukraine</v>
          </cell>
          <cell r="D172">
            <v>0</v>
          </cell>
          <cell r="E172">
            <v>4</v>
          </cell>
          <cell r="F172" t="str">
            <v>Euro</v>
          </cell>
          <cell r="G172">
            <v>2</v>
          </cell>
          <cell r="H172" t="str">
            <v>fse</v>
          </cell>
          <cell r="I172">
            <v>1</v>
          </cell>
          <cell r="J172" t="str">
            <v>low and middle</v>
          </cell>
          <cell r="K172" t="str">
            <v>both sexes</v>
          </cell>
          <cell r="L172" t="str">
            <v>1995-2000</v>
          </cell>
          <cell r="M172">
            <v>3562.884</v>
          </cell>
          <cell r="N172">
            <v>63.966</v>
          </cell>
          <cell r="O172">
            <v>17.818</v>
          </cell>
          <cell r="P172">
            <v>81.652</v>
          </cell>
          <cell r="Q172">
            <v>202.402</v>
          </cell>
          <cell r="R172">
            <v>512.851</v>
          </cell>
          <cell r="S172">
            <v>734.3679999999999</v>
          </cell>
          <cell r="T172">
            <v>1949.8269999999998</v>
          </cell>
        </row>
        <row r="173">
          <cell r="A173">
            <v>152</v>
          </cell>
          <cell r="B173">
            <v>807</v>
          </cell>
          <cell r="C173" t="str">
            <v>TFYR Macedonia</v>
          </cell>
          <cell r="D173">
            <v>0</v>
          </cell>
          <cell r="E173">
            <v>4</v>
          </cell>
          <cell r="F173" t="str">
            <v>Euro</v>
          </cell>
          <cell r="G173">
            <v>2</v>
          </cell>
          <cell r="H173" t="str">
            <v>fse</v>
          </cell>
          <cell r="I173">
            <v>1</v>
          </cell>
          <cell r="J173" t="str">
            <v>low and middle</v>
          </cell>
          <cell r="K173" t="str">
            <v>both sexes</v>
          </cell>
          <cell r="L173" t="str">
            <v>1995-2000</v>
          </cell>
          <cell r="M173">
            <v>77.055</v>
          </cell>
          <cell r="N173">
            <v>4.129</v>
          </cell>
          <cell r="O173">
            <v>0.46299999999999997</v>
          </cell>
          <cell r="P173">
            <v>1.46</v>
          </cell>
          <cell r="Q173">
            <v>3.064</v>
          </cell>
          <cell r="R173">
            <v>9.411000000000001</v>
          </cell>
          <cell r="S173">
            <v>16.021</v>
          </cell>
          <cell r="T173">
            <v>42.507</v>
          </cell>
        </row>
        <row r="174">
          <cell r="A174">
            <v>35</v>
          </cell>
          <cell r="B174">
            <v>818</v>
          </cell>
          <cell r="C174" t="str">
            <v>Egypt</v>
          </cell>
          <cell r="D174">
            <v>0</v>
          </cell>
          <cell r="E174">
            <v>3</v>
          </cell>
          <cell r="F174" t="str">
            <v>Emro</v>
          </cell>
          <cell r="G174">
            <v>8</v>
          </cell>
          <cell r="H174" t="str">
            <v>mec</v>
          </cell>
          <cell r="I174">
            <v>1</v>
          </cell>
          <cell r="J174" t="str">
            <v>low and middle</v>
          </cell>
          <cell r="K174" t="str">
            <v>both sexes</v>
          </cell>
          <cell r="L174" t="str">
            <v>1995-2000</v>
          </cell>
          <cell r="M174">
            <v>2219.347</v>
          </cell>
          <cell r="N174">
            <v>555.517</v>
          </cell>
          <cell r="O174">
            <v>59.58</v>
          </cell>
          <cell r="P174">
            <v>88.505</v>
          </cell>
          <cell r="Q174">
            <v>143.063</v>
          </cell>
          <cell r="R174">
            <v>281.606</v>
          </cell>
          <cell r="S174">
            <v>386.805</v>
          </cell>
          <cell r="T174">
            <v>704.271</v>
          </cell>
        </row>
        <row r="175">
          <cell r="A175">
            <v>141</v>
          </cell>
          <cell r="B175">
            <v>826</v>
          </cell>
          <cell r="C175" t="str">
            <v>United Kingdom</v>
          </cell>
          <cell r="D175">
            <v>0</v>
          </cell>
          <cell r="E175">
            <v>4</v>
          </cell>
          <cell r="F175" t="str">
            <v>Euro</v>
          </cell>
          <cell r="G175">
            <v>1</v>
          </cell>
          <cell r="H175" t="str">
            <v>eme</v>
          </cell>
          <cell r="I175">
            <v>4</v>
          </cell>
          <cell r="J175" t="str">
            <v>high</v>
          </cell>
          <cell r="K175" t="str">
            <v>both sexes</v>
          </cell>
          <cell r="L175" t="str">
            <v>1995-2000</v>
          </cell>
          <cell r="M175">
            <v>3160.996</v>
          </cell>
          <cell r="N175">
            <v>29.122</v>
          </cell>
          <cell r="O175">
            <v>5.566</v>
          </cell>
          <cell r="P175">
            <v>28.831000000000003</v>
          </cell>
          <cell r="Q175">
            <v>65.11</v>
          </cell>
          <cell r="R175">
            <v>246.745</v>
          </cell>
          <cell r="S175">
            <v>473.654</v>
          </cell>
          <cell r="T175">
            <v>2311.9680000000003</v>
          </cell>
        </row>
        <row r="176">
          <cell r="A176">
            <v>21</v>
          </cell>
          <cell r="B176">
            <v>834</v>
          </cell>
          <cell r="C176" t="str">
            <v>United Rep. of Tanzania</v>
          </cell>
          <cell r="D176">
            <v>0</v>
          </cell>
          <cell r="E176">
            <v>1</v>
          </cell>
          <cell r="F176" t="str">
            <v>Afro</v>
          </cell>
          <cell r="G176">
            <v>6</v>
          </cell>
          <cell r="H176" t="str">
            <v>ssa</v>
          </cell>
          <cell r="I176">
            <v>1</v>
          </cell>
          <cell r="J176" t="str">
            <v>low and middle</v>
          </cell>
          <cell r="K176" t="str">
            <v>both sexes</v>
          </cell>
          <cell r="L176" t="str">
            <v>1995-2000</v>
          </cell>
          <cell r="M176">
            <v>2426.631</v>
          </cell>
          <cell r="N176">
            <v>864.121</v>
          </cell>
          <cell r="O176">
            <v>214.034</v>
          </cell>
          <cell r="P176">
            <v>259.929</v>
          </cell>
          <cell r="Q176">
            <v>382.828</v>
          </cell>
          <cell r="R176">
            <v>318.615</v>
          </cell>
          <cell r="S176">
            <v>165.812</v>
          </cell>
          <cell r="T176">
            <v>221.29200000000003</v>
          </cell>
        </row>
        <row r="177">
          <cell r="A177">
            <v>199</v>
          </cell>
          <cell r="B177">
            <v>840</v>
          </cell>
          <cell r="C177" t="str">
            <v>United States of America</v>
          </cell>
          <cell r="D177">
            <v>0</v>
          </cell>
          <cell r="E177">
            <v>2</v>
          </cell>
          <cell r="F177" t="str">
            <v>Amro</v>
          </cell>
          <cell r="G177">
            <v>1</v>
          </cell>
          <cell r="H177" t="str">
            <v>eme</v>
          </cell>
          <cell r="I177">
            <v>4</v>
          </cell>
          <cell r="J177" t="str">
            <v>high</v>
          </cell>
          <cell r="K177" t="str">
            <v>both sexes</v>
          </cell>
          <cell r="L177" t="str">
            <v>1995-2000</v>
          </cell>
          <cell r="M177">
            <v>11562.738</v>
          </cell>
          <cell r="N177">
            <v>166.538</v>
          </cell>
          <cell r="O177">
            <v>39.142</v>
          </cell>
          <cell r="P177">
            <v>245.99200000000002</v>
          </cell>
          <cell r="Q177">
            <v>602.138</v>
          </cell>
          <cell r="R177">
            <v>1230.632</v>
          </cell>
          <cell r="S177">
            <v>1629.5430000000001</v>
          </cell>
          <cell r="T177">
            <v>7648.753</v>
          </cell>
        </row>
        <row r="178">
          <cell r="A178">
            <v>49</v>
          </cell>
          <cell r="B178">
            <v>854</v>
          </cell>
          <cell r="C178" t="str">
            <v>Burkina Faso</v>
          </cell>
          <cell r="D178">
            <v>0</v>
          </cell>
          <cell r="E178">
            <v>1</v>
          </cell>
          <cell r="F178" t="str">
            <v>Afro</v>
          </cell>
          <cell r="G178">
            <v>6</v>
          </cell>
          <cell r="H178" t="str">
            <v>ssa</v>
          </cell>
          <cell r="I178">
            <v>1</v>
          </cell>
          <cell r="J178" t="str">
            <v>low and middle</v>
          </cell>
          <cell r="K178" t="str">
            <v>both sexes</v>
          </cell>
          <cell r="L178" t="str">
            <v>1995-2000</v>
          </cell>
          <cell r="M178">
            <v>1038.697</v>
          </cell>
          <cell r="N178">
            <v>445.126</v>
          </cell>
          <cell r="O178">
            <v>101.96</v>
          </cell>
          <cell r="P178">
            <v>100.96799999999999</v>
          </cell>
          <cell r="Q178">
            <v>128.199</v>
          </cell>
          <cell r="R178">
            <v>110.178</v>
          </cell>
          <cell r="S178">
            <v>65.118</v>
          </cell>
          <cell r="T178">
            <v>87.148</v>
          </cell>
        </row>
        <row r="179">
          <cell r="A179">
            <v>195</v>
          </cell>
          <cell r="B179">
            <v>858</v>
          </cell>
          <cell r="C179" t="str">
            <v>Uruguay</v>
          </cell>
          <cell r="D179">
            <v>0</v>
          </cell>
          <cell r="E179">
            <v>2</v>
          </cell>
          <cell r="F179" t="str">
            <v>Amro</v>
          </cell>
          <cell r="G179">
            <v>7</v>
          </cell>
          <cell r="H179" t="str">
            <v>lac</v>
          </cell>
          <cell r="I179">
            <v>1</v>
          </cell>
          <cell r="J179" t="str">
            <v>low and middle</v>
          </cell>
          <cell r="K179" t="str">
            <v>both sexes</v>
          </cell>
          <cell r="L179" t="str">
            <v>1995-2000</v>
          </cell>
          <cell r="M179">
            <v>154.345</v>
          </cell>
          <cell r="N179">
            <v>5.851</v>
          </cell>
          <cell r="O179">
            <v>0.804</v>
          </cell>
          <cell r="P179">
            <v>3.4530000000000003</v>
          </cell>
          <cell r="Q179">
            <v>5.758</v>
          </cell>
          <cell r="R179">
            <v>16.876</v>
          </cell>
          <cell r="S179">
            <v>27.458</v>
          </cell>
          <cell r="T179">
            <v>94.145</v>
          </cell>
        </row>
        <row r="180">
          <cell r="A180">
            <v>87</v>
          </cell>
          <cell r="B180">
            <v>860</v>
          </cell>
          <cell r="C180" t="str">
            <v>Uzbekistan</v>
          </cell>
          <cell r="D180">
            <v>0</v>
          </cell>
          <cell r="E180">
            <v>4</v>
          </cell>
          <cell r="F180" t="str">
            <v>Euro</v>
          </cell>
          <cell r="G180">
            <v>8</v>
          </cell>
          <cell r="H180" t="str">
            <v>mec</v>
          </cell>
          <cell r="I180">
            <v>1</v>
          </cell>
          <cell r="J180" t="str">
            <v>low and middle</v>
          </cell>
          <cell r="K180" t="str">
            <v>both sexes</v>
          </cell>
          <cell r="L180" t="str">
            <v>1995-2000</v>
          </cell>
          <cell r="M180">
            <v>773.666</v>
          </cell>
          <cell r="N180">
            <v>203.016</v>
          </cell>
          <cell r="O180">
            <v>20.398000000000003</v>
          </cell>
          <cell r="P180">
            <v>40.006</v>
          </cell>
          <cell r="Q180">
            <v>66.963</v>
          </cell>
          <cell r="R180">
            <v>91.19</v>
          </cell>
          <cell r="S180">
            <v>117.092</v>
          </cell>
          <cell r="T180">
            <v>235.00100000000003</v>
          </cell>
        </row>
        <row r="181">
          <cell r="A181">
            <v>196</v>
          </cell>
          <cell r="B181">
            <v>862</v>
          </cell>
          <cell r="C181" t="str">
            <v>Venezuela</v>
          </cell>
          <cell r="D181">
            <v>0</v>
          </cell>
          <cell r="E181">
            <v>2</v>
          </cell>
          <cell r="F181" t="str">
            <v>Amro</v>
          </cell>
          <cell r="G181">
            <v>7</v>
          </cell>
          <cell r="H181" t="str">
            <v>lac</v>
          </cell>
          <cell r="I181">
            <v>1</v>
          </cell>
          <cell r="J181" t="str">
            <v>low and middle</v>
          </cell>
          <cell r="K181" t="str">
            <v>both sexes</v>
          </cell>
          <cell r="L181" t="str">
            <v>1995-2000</v>
          </cell>
          <cell r="M181">
            <v>535.661</v>
          </cell>
          <cell r="N181">
            <v>71.962</v>
          </cell>
          <cell r="O181">
            <v>11.492999999999999</v>
          </cell>
          <cell r="P181">
            <v>38.381</v>
          </cell>
          <cell r="Q181">
            <v>49.116</v>
          </cell>
          <cell r="R181">
            <v>81.652</v>
          </cell>
          <cell r="S181">
            <v>82.09700000000001</v>
          </cell>
          <cell r="T181">
            <v>200.96</v>
          </cell>
        </row>
        <row r="182">
          <cell r="A182">
            <v>214</v>
          </cell>
          <cell r="B182">
            <v>882</v>
          </cell>
          <cell r="C182" t="str">
            <v>Samoa</v>
          </cell>
          <cell r="D182">
            <v>0</v>
          </cell>
          <cell r="E182">
            <v>6</v>
          </cell>
          <cell r="F182" t="str">
            <v>Wpro</v>
          </cell>
          <cell r="G182">
            <v>5</v>
          </cell>
          <cell r="H182" t="str">
            <v>oai</v>
          </cell>
          <cell r="I182">
            <v>1</v>
          </cell>
          <cell r="J182" t="str">
            <v>low and middle</v>
          </cell>
          <cell r="K182" t="str">
            <v>both sexes</v>
          </cell>
          <cell r="L182" t="str">
            <v>1995-2000</v>
          </cell>
          <cell r="M182">
            <v>4.312</v>
          </cell>
          <cell r="N182">
            <v>0.665</v>
          </cell>
          <cell r="O182">
            <v>0.068</v>
          </cell>
          <cell r="P182">
            <v>0.193</v>
          </cell>
          <cell r="Q182">
            <v>0.24700000000000003</v>
          </cell>
          <cell r="R182">
            <v>0.575</v>
          </cell>
          <cell r="S182">
            <v>0.852</v>
          </cell>
          <cell r="T182">
            <v>1.712</v>
          </cell>
        </row>
        <row r="183">
          <cell r="A183">
            <v>118</v>
          </cell>
          <cell r="B183">
            <v>887</v>
          </cell>
          <cell r="C183" t="str">
            <v>Yemen</v>
          </cell>
          <cell r="D183">
            <v>0</v>
          </cell>
          <cell r="E183">
            <v>3</v>
          </cell>
          <cell r="F183" t="str">
            <v>Emro</v>
          </cell>
          <cell r="G183">
            <v>8</v>
          </cell>
          <cell r="H183" t="str">
            <v>mec</v>
          </cell>
          <cell r="I183">
            <v>1</v>
          </cell>
          <cell r="J183" t="str">
            <v>low and middle</v>
          </cell>
          <cell r="K183" t="str">
            <v>both sexes</v>
          </cell>
          <cell r="L183" t="str">
            <v>1995-2000</v>
          </cell>
          <cell r="M183">
            <v>864.005</v>
          </cell>
          <cell r="N183">
            <v>435.839</v>
          </cell>
          <cell r="O183">
            <v>46.686</v>
          </cell>
          <cell r="P183">
            <v>78.208</v>
          </cell>
          <cell r="Q183">
            <v>65.154</v>
          </cell>
          <cell r="R183">
            <v>67.047</v>
          </cell>
          <cell r="S183">
            <v>67.156</v>
          </cell>
          <cell r="T183">
            <v>103.915</v>
          </cell>
        </row>
        <row r="184">
          <cell r="A184">
            <v>153</v>
          </cell>
          <cell r="B184">
            <v>891</v>
          </cell>
          <cell r="C184" t="str">
            <v>Yugoslavia</v>
          </cell>
          <cell r="D184">
            <v>0</v>
          </cell>
          <cell r="E184">
            <v>4</v>
          </cell>
          <cell r="F184" t="str">
            <v>Euro</v>
          </cell>
          <cell r="G184">
            <v>2</v>
          </cell>
          <cell r="H184" t="str">
            <v>fse</v>
          </cell>
          <cell r="I184">
            <v>1</v>
          </cell>
          <cell r="J184" t="str">
            <v>low and middle</v>
          </cell>
          <cell r="K184" t="str">
            <v>both sexes</v>
          </cell>
          <cell r="L184" t="str">
            <v>1995-2000</v>
          </cell>
          <cell r="M184">
            <v>510.365</v>
          </cell>
          <cell r="N184">
            <v>17.783</v>
          </cell>
          <cell r="O184">
            <v>1.865</v>
          </cell>
          <cell r="P184">
            <v>6.773</v>
          </cell>
          <cell r="Q184">
            <v>16.542</v>
          </cell>
          <cell r="R184">
            <v>56.697</v>
          </cell>
          <cell r="S184">
            <v>112.197</v>
          </cell>
          <cell r="T184">
            <v>298.508</v>
          </cell>
        </row>
        <row r="185">
          <cell r="A185">
            <v>22</v>
          </cell>
          <cell r="B185">
            <v>894</v>
          </cell>
          <cell r="C185" t="str">
            <v>Zambia</v>
          </cell>
          <cell r="D185">
            <v>0</v>
          </cell>
          <cell r="E185">
            <v>1</v>
          </cell>
          <cell r="F185" t="str">
            <v>Afro</v>
          </cell>
          <cell r="G185">
            <v>6</v>
          </cell>
          <cell r="H185" t="str">
            <v>ssa</v>
          </cell>
          <cell r="I185">
            <v>1</v>
          </cell>
          <cell r="J185" t="str">
            <v>low and middle</v>
          </cell>
          <cell r="K185" t="str">
            <v>both sexes</v>
          </cell>
          <cell r="L185" t="str">
            <v>1995-2000</v>
          </cell>
          <cell r="M185">
            <v>870.504</v>
          </cell>
          <cell r="N185">
            <v>271.416</v>
          </cell>
          <cell r="O185">
            <v>64.881</v>
          </cell>
          <cell r="P185">
            <v>102.86</v>
          </cell>
          <cell r="Q185">
            <v>180.619</v>
          </cell>
          <cell r="R185">
            <v>130.134</v>
          </cell>
          <cell r="S185">
            <v>54.843</v>
          </cell>
          <cell r="T185">
            <v>65.751</v>
          </cell>
        </row>
        <row r="186">
          <cell r="A186">
            <v>1</v>
          </cell>
          <cell r="B186">
            <v>900</v>
          </cell>
          <cell r="C186" t="str">
            <v>World total</v>
          </cell>
          <cell r="K186" t="str">
            <v>both sexes</v>
          </cell>
          <cell r="L186" t="str">
            <v>1995-2000</v>
          </cell>
          <cell r="M186">
            <v>260361.421</v>
          </cell>
          <cell r="N186">
            <v>52610.094</v>
          </cell>
          <cell r="O186">
            <v>9678.221</v>
          </cell>
          <cell r="P186">
            <v>14133.927</v>
          </cell>
          <cell r="Q186">
            <v>20121.926</v>
          </cell>
          <cell r="R186">
            <v>31908.811</v>
          </cell>
          <cell r="S186">
            <v>38227.51</v>
          </cell>
          <cell r="T186">
            <v>93680.932</v>
          </cell>
        </row>
        <row r="187">
          <cell r="A187">
            <v>2</v>
          </cell>
          <cell r="B187">
            <v>901</v>
          </cell>
          <cell r="C187" t="str">
            <v>More developed regions (*)</v>
          </cell>
          <cell r="K187" t="str">
            <v>both sexes</v>
          </cell>
          <cell r="L187" t="str">
            <v>1995-2000</v>
          </cell>
          <cell r="M187">
            <v>59757.168</v>
          </cell>
          <cell r="N187">
            <v>786.005</v>
          </cell>
          <cell r="O187">
            <v>203.32</v>
          </cell>
          <cell r="P187">
            <v>1141.577</v>
          </cell>
          <cell r="Q187">
            <v>2877.2</v>
          </cell>
          <cell r="R187">
            <v>6919.154</v>
          </cell>
          <cell r="S187">
            <v>10161.875</v>
          </cell>
          <cell r="T187">
            <v>37668.037</v>
          </cell>
        </row>
        <row r="188">
          <cell r="A188">
            <v>3</v>
          </cell>
          <cell r="B188">
            <v>902</v>
          </cell>
          <cell r="C188" t="str">
            <v>Less developed regions (+)</v>
          </cell>
          <cell r="K188" t="str">
            <v>both sexes</v>
          </cell>
          <cell r="L188" t="str">
            <v>1995-2000</v>
          </cell>
          <cell r="M188">
            <v>200604.252</v>
          </cell>
          <cell r="N188">
            <v>51824.088</v>
          </cell>
          <cell r="O188">
            <v>9474.901</v>
          </cell>
          <cell r="P188">
            <v>12992.35</v>
          </cell>
          <cell r="Q188">
            <v>17244.726000000002</v>
          </cell>
          <cell r="R188">
            <v>24989.657</v>
          </cell>
          <cell r="S188">
            <v>28065.635</v>
          </cell>
          <cell r="T188">
            <v>56012.895</v>
          </cell>
        </row>
        <row r="189">
          <cell r="A189">
            <v>5</v>
          </cell>
          <cell r="B189">
            <v>903</v>
          </cell>
          <cell r="C189" t="str">
            <v>Africa</v>
          </cell>
          <cell r="K189" t="str">
            <v>both sexes</v>
          </cell>
          <cell r="L189" t="str">
            <v>1995-2000</v>
          </cell>
          <cell r="M189">
            <v>51657.259</v>
          </cell>
          <cell r="N189">
            <v>19946.133</v>
          </cell>
          <cell r="O189">
            <v>4352.866</v>
          </cell>
          <cell r="P189">
            <v>4831.722</v>
          </cell>
          <cell r="Q189">
            <v>6242.754999999999</v>
          </cell>
          <cell r="R189">
            <v>5804.824</v>
          </cell>
          <cell r="S189">
            <v>4096.934</v>
          </cell>
          <cell r="T189">
            <v>6382.025000000001</v>
          </cell>
        </row>
        <row r="190">
          <cell r="A190">
            <v>162</v>
          </cell>
          <cell r="B190">
            <v>904</v>
          </cell>
          <cell r="C190" t="str">
            <v>Latin America and the Caribbean</v>
          </cell>
          <cell r="K190" t="str">
            <v>both sexes</v>
          </cell>
          <cell r="L190" t="str">
            <v>1995-2000</v>
          </cell>
          <cell r="M190">
            <v>16225.327</v>
          </cell>
          <cell r="N190">
            <v>2580.327</v>
          </cell>
          <cell r="O190">
            <v>370.517</v>
          </cell>
          <cell r="P190">
            <v>1133.573</v>
          </cell>
          <cell r="Q190">
            <v>1633.985</v>
          </cell>
          <cell r="R190">
            <v>2330.875</v>
          </cell>
          <cell r="S190">
            <v>2306.293</v>
          </cell>
          <cell r="T190">
            <v>5869.756999999999</v>
          </cell>
        </row>
        <row r="191">
          <cell r="A191">
            <v>197</v>
          </cell>
          <cell r="B191">
            <v>905</v>
          </cell>
          <cell r="C191" t="str">
            <v>Northern America (12)</v>
          </cell>
          <cell r="K191" t="str">
            <v>both sexes</v>
          </cell>
          <cell r="L191" t="str">
            <v>1995-2000</v>
          </cell>
          <cell r="M191">
            <v>12641.482</v>
          </cell>
          <cell r="N191">
            <v>179.577</v>
          </cell>
          <cell r="O191">
            <v>42.549</v>
          </cell>
          <cell r="P191">
            <v>264.452</v>
          </cell>
          <cell r="Q191">
            <v>647.296</v>
          </cell>
          <cell r="R191">
            <v>1336.699</v>
          </cell>
          <cell r="S191">
            <v>1790.488</v>
          </cell>
          <cell r="T191">
            <v>8380.421</v>
          </cell>
        </row>
        <row r="192">
          <cell r="A192">
            <v>65</v>
          </cell>
          <cell r="B192">
            <v>906</v>
          </cell>
          <cell r="C192" t="str">
            <v>Eastern Asia</v>
          </cell>
          <cell r="K192" t="str">
            <v>both sexes</v>
          </cell>
          <cell r="L192" t="str">
            <v>1995-2000</v>
          </cell>
          <cell r="M192">
            <v>50744.388</v>
          </cell>
          <cell r="N192">
            <v>5065.54</v>
          </cell>
          <cell r="O192">
            <v>574.08</v>
          </cell>
          <cell r="P192">
            <v>1671.991</v>
          </cell>
          <cell r="Q192">
            <v>2830.1530000000002</v>
          </cell>
          <cell r="R192">
            <v>6506.897000000001</v>
          </cell>
          <cell r="S192">
            <v>9915.721000000001</v>
          </cell>
          <cell r="T192">
            <v>24180.006</v>
          </cell>
        </row>
        <row r="193">
          <cell r="A193">
            <v>119</v>
          </cell>
          <cell r="B193">
            <v>908</v>
          </cell>
          <cell r="C193" t="str">
            <v>Europe</v>
          </cell>
          <cell r="K193" t="str">
            <v>both sexes</v>
          </cell>
          <cell r="L193" t="str">
            <v>1995-2000</v>
          </cell>
          <cell r="M193">
            <v>41241.917</v>
          </cell>
          <cell r="N193">
            <v>558.077</v>
          </cell>
          <cell r="O193">
            <v>148.203</v>
          </cell>
          <cell r="P193">
            <v>799.9770000000001</v>
          </cell>
          <cell r="Q193">
            <v>2081.46</v>
          </cell>
          <cell r="R193">
            <v>4993.285</v>
          </cell>
          <cell r="S193">
            <v>7452.031999999999</v>
          </cell>
          <cell r="T193">
            <v>25208.882999999998</v>
          </cell>
        </row>
        <row r="194">
          <cell r="A194">
            <v>200</v>
          </cell>
          <cell r="B194">
            <v>909</v>
          </cell>
          <cell r="C194" t="str">
            <v>Oceania</v>
          </cell>
          <cell r="K194" t="str">
            <v>both sexes</v>
          </cell>
          <cell r="L194" t="str">
            <v>1995-2000</v>
          </cell>
          <cell r="M194">
            <v>1135.1</v>
          </cell>
          <cell r="N194">
            <v>82.594</v>
          </cell>
          <cell r="O194">
            <v>12.383</v>
          </cell>
          <cell r="P194">
            <v>41.585</v>
          </cell>
          <cell r="Q194">
            <v>59.413</v>
          </cell>
          <cell r="R194">
            <v>123.191</v>
          </cell>
          <cell r="S194">
            <v>160.973</v>
          </cell>
          <cell r="T194">
            <v>654.9609999999999</v>
          </cell>
        </row>
        <row r="195">
          <cell r="A195">
            <v>6</v>
          </cell>
          <cell r="B195">
            <v>910</v>
          </cell>
          <cell r="C195" t="str">
            <v>Eastern Africa (1)</v>
          </cell>
          <cell r="K195" t="str">
            <v>both sexes</v>
          </cell>
          <cell r="L195" t="str">
            <v>1995-2000</v>
          </cell>
          <cell r="M195">
            <v>20355.902</v>
          </cell>
          <cell r="N195">
            <v>8059.321</v>
          </cell>
          <cell r="O195">
            <v>1775.337</v>
          </cell>
          <cell r="P195">
            <v>2022.9270000000001</v>
          </cell>
          <cell r="Q195">
            <v>2945.033</v>
          </cell>
          <cell r="R195">
            <v>2384.688</v>
          </cell>
          <cell r="S195">
            <v>1307.939</v>
          </cell>
          <cell r="T195">
            <v>1860.657</v>
          </cell>
        </row>
        <row r="196">
          <cell r="A196">
            <v>24</v>
          </cell>
          <cell r="B196">
            <v>911</v>
          </cell>
          <cell r="C196" t="str">
            <v>Middle Africa (3)</v>
          </cell>
          <cell r="K196" t="str">
            <v>both sexes</v>
          </cell>
          <cell r="L196" t="str">
            <v>1995-2000</v>
          </cell>
          <cell r="M196">
            <v>6878.343</v>
          </cell>
          <cell r="N196">
            <v>3027.057</v>
          </cell>
          <cell r="O196">
            <v>628.4670000000001</v>
          </cell>
          <cell r="P196">
            <v>617.2420000000001</v>
          </cell>
          <cell r="Q196">
            <v>712.442</v>
          </cell>
          <cell r="R196">
            <v>663.268</v>
          </cell>
          <cell r="S196">
            <v>475.578</v>
          </cell>
          <cell r="T196">
            <v>754.289</v>
          </cell>
        </row>
        <row r="197">
          <cell r="A197">
            <v>33</v>
          </cell>
          <cell r="B197">
            <v>912</v>
          </cell>
          <cell r="C197" t="str">
            <v>Northern Africa</v>
          </cell>
          <cell r="K197" t="str">
            <v>both sexes</v>
          </cell>
          <cell r="L197" t="str">
            <v>1995-2000</v>
          </cell>
          <cell r="M197">
            <v>6030.157</v>
          </cell>
          <cell r="N197">
            <v>1616.626</v>
          </cell>
          <cell r="O197">
            <v>281.744</v>
          </cell>
          <cell r="P197">
            <v>418.039</v>
          </cell>
          <cell r="Q197">
            <v>472.524</v>
          </cell>
          <cell r="R197">
            <v>692.2270000000001</v>
          </cell>
          <cell r="S197">
            <v>859.652</v>
          </cell>
          <cell r="T197">
            <v>1689.345</v>
          </cell>
        </row>
        <row r="198">
          <cell r="A198">
            <v>41</v>
          </cell>
          <cell r="B198">
            <v>913</v>
          </cell>
          <cell r="C198" t="str">
            <v>Southern Africa</v>
          </cell>
          <cell r="K198" t="str">
            <v>both sexes</v>
          </cell>
          <cell r="L198" t="str">
            <v>1995-2000</v>
          </cell>
          <cell r="M198">
            <v>2773.487</v>
          </cell>
          <cell r="N198">
            <v>587.472</v>
          </cell>
          <cell r="O198">
            <v>93.855</v>
          </cell>
          <cell r="P198">
            <v>241.23399999999998</v>
          </cell>
          <cell r="Q198">
            <v>498.54200000000003</v>
          </cell>
          <cell r="R198">
            <v>547.784</v>
          </cell>
          <cell r="S198">
            <v>354.13800000000003</v>
          </cell>
          <cell r="T198">
            <v>450.462</v>
          </cell>
        </row>
        <row r="199">
          <cell r="A199">
            <v>47</v>
          </cell>
          <cell r="B199">
            <v>914</v>
          </cell>
          <cell r="C199" t="str">
            <v>Western Africa (4)</v>
          </cell>
          <cell r="K199" t="str">
            <v>both sexes</v>
          </cell>
          <cell r="L199" t="str">
            <v>1995-2000</v>
          </cell>
          <cell r="M199">
            <v>15619.37</v>
          </cell>
          <cell r="N199">
            <v>6655.657</v>
          </cell>
          <cell r="O199">
            <v>1573.4630000000002</v>
          </cell>
          <cell r="P199">
            <v>1532.28</v>
          </cell>
          <cell r="Q199">
            <v>1614.214</v>
          </cell>
          <cell r="R199">
            <v>1516.857</v>
          </cell>
          <cell r="S199">
            <v>1099.627</v>
          </cell>
          <cell r="T199">
            <v>1627.2720000000004</v>
          </cell>
        </row>
        <row r="200">
          <cell r="A200">
            <v>163</v>
          </cell>
          <cell r="B200">
            <v>915</v>
          </cell>
          <cell r="C200" t="str">
            <v>Caribbean (10)</v>
          </cell>
          <cell r="K200" t="str">
            <v>both sexes</v>
          </cell>
          <cell r="L200" t="str">
            <v>1995-2000</v>
          </cell>
          <cell r="M200">
            <v>1443.394</v>
          </cell>
          <cell r="N200">
            <v>209.408</v>
          </cell>
          <cell r="O200">
            <v>45.861999999999995</v>
          </cell>
          <cell r="P200">
            <v>91.719</v>
          </cell>
          <cell r="Q200">
            <v>134.422</v>
          </cell>
          <cell r="R200">
            <v>188.877</v>
          </cell>
          <cell r="S200">
            <v>188.45800000000003</v>
          </cell>
          <cell r="T200">
            <v>584.648</v>
          </cell>
        </row>
        <row r="201">
          <cell r="A201">
            <v>175</v>
          </cell>
          <cell r="B201">
            <v>916</v>
          </cell>
          <cell r="C201" t="str">
            <v>Central America</v>
          </cell>
          <cell r="K201" t="str">
            <v>both sexes</v>
          </cell>
          <cell r="L201" t="str">
            <v>1995-2000</v>
          </cell>
          <cell r="M201">
            <v>3432.47</v>
          </cell>
          <cell r="N201">
            <v>715.923</v>
          </cell>
          <cell r="O201">
            <v>91.167</v>
          </cell>
          <cell r="P201">
            <v>276.303</v>
          </cell>
          <cell r="Q201">
            <v>333.151</v>
          </cell>
          <cell r="R201">
            <v>443.91200000000003</v>
          </cell>
          <cell r="S201">
            <v>438.69100000000003</v>
          </cell>
          <cell r="T201">
            <v>1133.3229999999999</v>
          </cell>
        </row>
        <row r="202">
          <cell r="A202">
            <v>88</v>
          </cell>
          <cell r="B202">
            <v>920</v>
          </cell>
          <cell r="C202" t="str">
            <v>South-eastern Asia</v>
          </cell>
          <cell r="K202" t="str">
            <v>both sexes</v>
          </cell>
          <cell r="L202" t="str">
            <v>1995-2000</v>
          </cell>
          <cell r="M202">
            <v>18193.17</v>
          </cell>
          <cell r="N202">
            <v>3621.018</v>
          </cell>
          <cell r="O202">
            <v>637.7819999999999</v>
          </cell>
          <cell r="P202">
            <v>1351.3220000000001</v>
          </cell>
          <cell r="Q202">
            <v>1744.9470000000001</v>
          </cell>
          <cell r="R202">
            <v>2545.263</v>
          </cell>
          <cell r="S202">
            <v>2817.235</v>
          </cell>
          <cell r="T202">
            <v>5475.603</v>
          </cell>
        </row>
        <row r="203">
          <cell r="A203">
            <v>73</v>
          </cell>
          <cell r="B203">
            <v>921</v>
          </cell>
          <cell r="C203" t="str">
            <v>South-central Asia</v>
          </cell>
          <cell r="K203" t="str">
            <v>both sexes</v>
          </cell>
          <cell r="L203" t="str">
            <v>1995-2000</v>
          </cell>
          <cell r="M203">
            <v>62671.523</v>
          </cell>
          <cell r="N203">
            <v>18947.282</v>
          </cell>
          <cell r="O203">
            <v>3376.879</v>
          </cell>
          <cell r="P203">
            <v>3718.2119999999995</v>
          </cell>
          <cell r="Q203">
            <v>4484.148999999999</v>
          </cell>
          <cell r="R203">
            <v>7581.368999999999</v>
          </cell>
          <cell r="S203">
            <v>8821.302</v>
          </cell>
          <cell r="T203">
            <v>15742.33</v>
          </cell>
        </row>
        <row r="204">
          <cell r="A204">
            <v>100</v>
          </cell>
          <cell r="B204">
            <v>922</v>
          </cell>
          <cell r="C204" t="str">
            <v>Western Asia</v>
          </cell>
          <cell r="K204" t="str">
            <v>both sexes</v>
          </cell>
          <cell r="L204" t="str">
            <v>1995-2000</v>
          </cell>
          <cell r="M204">
            <v>5849.432</v>
          </cell>
          <cell r="N204">
            <v>1627.11</v>
          </cell>
          <cell r="O204">
            <v>162.815</v>
          </cell>
          <cell r="P204">
            <v>321.324</v>
          </cell>
          <cell r="Q204">
            <v>397.969</v>
          </cell>
          <cell r="R204">
            <v>685.617</v>
          </cell>
          <cell r="S204">
            <v>864.492</v>
          </cell>
          <cell r="T204">
            <v>1790.105</v>
          </cell>
        </row>
        <row r="205">
          <cell r="A205">
            <v>120</v>
          </cell>
          <cell r="B205">
            <v>923</v>
          </cell>
          <cell r="C205" t="str">
            <v>Eastern Europe</v>
          </cell>
          <cell r="K205" t="str">
            <v>both sexes</v>
          </cell>
          <cell r="L205" t="str">
            <v>1995-2000</v>
          </cell>
          <cell r="M205">
            <v>19999.496</v>
          </cell>
          <cell r="N205">
            <v>345.844</v>
          </cell>
          <cell r="O205">
            <v>102.30199999999999</v>
          </cell>
          <cell r="P205">
            <v>523.904</v>
          </cell>
          <cell r="Q205">
            <v>1464.069</v>
          </cell>
          <cell r="R205">
            <v>3127.091</v>
          </cell>
          <cell r="S205">
            <v>4213.617</v>
          </cell>
          <cell r="T205">
            <v>10222.669</v>
          </cell>
        </row>
        <row r="206">
          <cell r="A206">
            <v>131</v>
          </cell>
          <cell r="B206">
            <v>924</v>
          </cell>
          <cell r="C206" t="str">
            <v>Northern Europe (7)</v>
          </cell>
          <cell r="K206" t="str">
            <v>both sexes</v>
          </cell>
          <cell r="L206" t="str">
            <v>1995-2000</v>
          </cell>
          <cell r="M206">
            <v>5104.143</v>
          </cell>
          <cell r="N206">
            <v>50.485</v>
          </cell>
          <cell r="O206">
            <v>11.341999999999999</v>
          </cell>
          <cell r="P206">
            <v>56.589</v>
          </cell>
          <cell r="Q206">
            <v>134</v>
          </cell>
          <cell r="R206">
            <v>444.969</v>
          </cell>
          <cell r="S206">
            <v>763.067</v>
          </cell>
          <cell r="T206">
            <v>3643.6910000000003</v>
          </cell>
        </row>
        <row r="207">
          <cell r="A207">
            <v>142</v>
          </cell>
          <cell r="B207">
            <v>925</v>
          </cell>
          <cell r="C207" t="str">
            <v>Southern Europe (8)</v>
          </cell>
          <cell r="K207" t="str">
            <v>both sexes</v>
          </cell>
          <cell r="L207" t="str">
            <v>1995-2000</v>
          </cell>
          <cell r="M207">
            <v>7052.6</v>
          </cell>
          <cell r="N207">
            <v>90.928</v>
          </cell>
          <cell r="O207">
            <v>17.86</v>
          </cell>
          <cell r="P207">
            <v>106.74</v>
          </cell>
          <cell r="Q207">
            <v>193.33100000000002</v>
          </cell>
          <cell r="R207">
            <v>593.5070000000001</v>
          </cell>
          <cell r="S207">
            <v>1130.212</v>
          </cell>
          <cell r="T207">
            <v>4920.022</v>
          </cell>
        </row>
        <row r="208">
          <cell r="A208">
            <v>154</v>
          </cell>
          <cell r="B208">
            <v>926</v>
          </cell>
          <cell r="C208" t="str">
            <v>Western Europe (9)</v>
          </cell>
          <cell r="K208" t="str">
            <v>both sexes</v>
          </cell>
          <cell r="L208" t="str">
            <v>1995-2000</v>
          </cell>
          <cell r="M208">
            <v>9085.678</v>
          </cell>
          <cell r="N208">
            <v>70.82</v>
          </cell>
          <cell r="O208">
            <v>16.698999999999998</v>
          </cell>
          <cell r="P208">
            <v>112.744</v>
          </cell>
          <cell r="Q208">
            <v>290.06</v>
          </cell>
          <cell r="R208">
            <v>827.7180000000001</v>
          </cell>
          <cell r="S208">
            <v>1345.136</v>
          </cell>
          <cell r="T208">
            <v>6422.500999999999</v>
          </cell>
        </row>
        <row r="209">
          <cell r="A209">
            <v>201</v>
          </cell>
          <cell r="B209">
            <v>927</v>
          </cell>
          <cell r="C209" t="str">
            <v>Australia/New Zealand</v>
          </cell>
          <cell r="K209" t="str">
            <v>both sexes</v>
          </cell>
          <cell r="L209" t="str">
            <v>1995-2000</v>
          </cell>
          <cell r="M209">
            <v>846.455</v>
          </cell>
          <cell r="N209">
            <v>11.264</v>
          </cell>
          <cell r="O209">
            <v>2.681</v>
          </cell>
          <cell r="P209">
            <v>16.561</v>
          </cell>
          <cell r="Q209">
            <v>29.234</v>
          </cell>
          <cell r="R209">
            <v>74.491</v>
          </cell>
          <cell r="S209">
            <v>114.824</v>
          </cell>
          <cell r="T209">
            <v>597.4</v>
          </cell>
        </row>
        <row r="210">
          <cell r="A210">
            <v>204</v>
          </cell>
          <cell r="B210">
            <v>928</v>
          </cell>
          <cell r="C210" t="str">
            <v>Melanesia</v>
          </cell>
          <cell r="K210" t="str">
            <v>both sexes</v>
          </cell>
          <cell r="L210" t="str">
            <v>1995-2000</v>
          </cell>
          <cell r="M210">
            <v>260.78</v>
          </cell>
          <cell r="N210">
            <v>66.289</v>
          </cell>
          <cell r="O210">
            <v>9.009</v>
          </cell>
          <cell r="P210">
            <v>23.049</v>
          </cell>
          <cell r="Q210">
            <v>27.957</v>
          </cell>
          <cell r="R210">
            <v>44.618</v>
          </cell>
          <cell r="S210">
            <v>41.303</v>
          </cell>
          <cell r="T210">
            <v>48.555</v>
          </cell>
        </row>
        <row r="211">
          <cell r="A211">
            <v>184</v>
          </cell>
          <cell r="B211">
            <v>931</v>
          </cell>
          <cell r="C211" t="str">
            <v>South America (11)</v>
          </cell>
          <cell r="K211" t="str">
            <v>both sexes</v>
          </cell>
          <cell r="L211" t="str">
            <v>1995-2000</v>
          </cell>
          <cell r="M211">
            <v>11349.463</v>
          </cell>
          <cell r="N211">
            <v>1654.996</v>
          </cell>
          <cell r="O211">
            <v>233.488</v>
          </cell>
          <cell r="P211">
            <v>765.5509999999999</v>
          </cell>
          <cell r="Q211">
            <v>1166.4119999999998</v>
          </cell>
          <cell r="R211">
            <v>1698.0860000000002</v>
          </cell>
          <cell r="S211">
            <v>1679.144</v>
          </cell>
          <cell r="T211">
            <v>4151.786</v>
          </cell>
        </row>
        <row r="212">
          <cell r="A212">
            <v>64</v>
          </cell>
          <cell r="B212">
            <v>935</v>
          </cell>
          <cell r="C212" t="str">
            <v>Asia</v>
          </cell>
          <cell r="K212" t="str">
            <v>both sexes</v>
          </cell>
          <cell r="L212" t="str">
            <v>1995-2000</v>
          </cell>
          <cell r="M212">
            <v>137458.513</v>
          </cell>
          <cell r="N212">
            <v>29260.95</v>
          </cell>
          <cell r="O212">
            <v>4751.556</v>
          </cell>
          <cell r="P212">
            <v>7062.849</v>
          </cell>
          <cell r="Q212">
            <v>9457.218</v>
          </cell>
          <cell r="R212">
            <v>17319.146</v>
          </cell>
          <cell r="S212">
            <v>22418.75</v>
          </cell>
          <cell r="T212">
            <v>47188.044</v>
          </cell>
        </row>
        <row r="213">
          <cell r="A213">
            <v>4</v>
          </cell>
          <cell r="B213">
            <v>941</v>
          </cell>
          <cell r="C213" t="str">
            <v>Least developed countries (#)</v>
          </cell>
          <cell r="K213" t="str">
            <v>both sexes</v>
          </cell>
          <cell r="L213" t="str">
            <v>1995-2000</v>
          </cell>
          <cell r="M213">
            <v>44190.325</v>
          </cell>
          <cell r="N213">
            <v>18343.772</v>
          </cell>
          <cell r="O213">
            <v>3500.885</v>
          </cell>
          <cell r="P213">
            <v>4152.452</v>
          </cell>
          <cell r="Q213">
            <v>4870.4619999999995</v>
          </cell>
          <cell r="R213">
            <v>4670.491</v>
          </cell>
          <cell r="S213">
            <v>3429.844</v>
          </cell>
          <cell r="T213">
            <v>5222.419000000001</v>
          </cell>
        </row>
        <row r="214">
          <cell r="A214">
            <v>210</v>
          </cell>
          <cell r="B214">
            <v>954</v>
          </cell>
          <cell r="C214" t="str">
            <v>Micronesia (14)</v>
          </cell>
          <cell r="K214" t="str">
            <v>both sexes</v>
          </cell>
          <cell r="L214" t="str">
            <v>1995-2000</v>
          </cell>
          <cell r="M214">
            <v>13.191</v>
          </cell>
          <cell r="N214">
            <v>3.438</v>
          </cell>
          <cell r="O214">
            <v>0.454</v>
          </cell>
          <cell r="P214">
            <v>1.161</v>
          </cell>
          <cell r="Q214">
            <v>1.21</v>
          </cell>
          <cell r="R214">
            <v>1.686</v>
          </cell>
          <cell r="S214">
            <v>1.749</v>
          </cell>
          <cell r="T214">
            <v>3.493</v>
          </cell>
        </row>
        <row r="215">
          <cell r="A215">
            <v>212</v>
          </cell>
          <cell r="B215">
            <v>957</v>
          </cell>
          <cell r="C215" t="str">
            <v>Polynesia (15)</v>
          </cell>
          <cell r="K215" t="str">
            <v>both sexes</v>
          </cell>
          <cell r="L215" t="str">
            <v>1995-2000</v>
          </cell>
          <cell r="M215">
            <v>14.674</v>
          </cell>
          <cell r="N215">
            <v>1.603</v>
          </cell>
          <cell r="O215">
            <v>0.239</v>
          </cell>
          <cell r="P215">
            <v>0.8140000000000001</v>
          </cell>
          <cell r="Q215">
            <v>1.012</v>
          </cell>
          <cell r="R215">
            <v>2.396</v>
          </cell>
          <cell r="S215">
            <v>3.097</v>
          </cell>
          <cell r="T215">
            <v>5.513</v>
          </cell>
        </row>
        <row r="216">
          <cell r="A216">
            <v>74</v>
          </cell>
          <cell r="B216">
            <v>4</v>
          </cell>
          <cell r="C216" t="str">
            <v>Afghanistan</v>
          </cell>
          <cell r="D216">
            <v>0</v>
          </cell>
          <cell r="E216">
            <v>3</v>
          </cell>
          <cell r="F216" t="str">
            <v>Emro</v>
          </cell>
          <cell r="G216">
            <v>8</v>
          </cell>
          <cell r="H216" t="str">
            <v>mec</v>
          </cell>
          <cell r="I216">
            <v>1</v>
          </cell>
          <cell r="J216" t="str">
            <v>low and middle</v>
          </cell>
          <cell r="K216" t="str">
            <v>females</v>
          </cell>
          <cell r="L216" t="str">
            <v>1995-2000</v>
          </cell>
          <cell r="M216">
            <v>1047.189</v>
          </cell>
          <cell r="N216">
            <v>633.954</v>
          </cell>
          <cell r="O216">
            <v>58.926</v>
          </cell>
          <cell r="P216">
            <v>78.078</v>
          </cell>
          <cell r="Q216">
            <v>61.81100000000001</v>
          </cell>
          <cell r="R216">
            <v>61.242000000000004</v>
          </cell>
          <cell r="S216">
            <v>62.537</v>
          </cell>
          <cell r="T216">
            <v>90.641</v>
          </cell>
        </row>
        <row r="217">
          <cell r="A217">
            <v>143</v>
          </cell>
          <cell r="B217">
            <v>8</v>
          </cell>
          <cell r="C217" t="str">
            <v>Albania</v>
          </cell>
          <cell r="D217">
            <v>0</v>
          </cell>
          <cell r="E217">
            <v>4</v>
          </cell>
          <cell r="F217" t="str">
            <v>Euro</v>
          </cell>
          <cell r="G217">
            <v>2</v>
          </cell>
          <cell r="H217" t="str">
            <v>fse</v>
          </cell>
          <cell r="I217">
            <v>1</v>
          </cell>
          <cell r="J217" t="str">
            <v>low and middle</v>
          </cell>
          <cell r="K217" t="str">
            <v>females</v>
          </cell>
          <cell r="L217" t="str">
            <v>1995-2000</v>
          </cell>
          <cell r="M217">
            <v>38.027</v>
          </cell>
          <cell r="N217">
            <v>6.014</v>
          </cell>
          <cell r="O217">
            <v>0.7110000000000001</v>
          </cell>
          <cell r="P217">
            <v>0.933</v>
          </cell>
          <cell r="Q217">
            <v>1.542</v>
          </cell>
          <cell r="R217">
            <v>2.7359999999999998</v>
          </cell>
          <cell r="S217">
            <v>4.513999999999999</v>
          </cell>
          <cell r="T217">
            <v>21.576999999999998</v>
          </cell>
        </row>
        <row r="218">
          <cell r="A218">
            <v>34</v>
          </cell>
          <cell r="B218">
            <v>12</v>
          </cell>
          <cell r="C218" t="str">
            <v>Algeria</v>
          </cell>
          <cell r="D218">
            <v>0</v>
          </cell>
          <cell r="E218">
            <v>1</v>
          </cell>
          <cell r="F218" t="str">
            <v>Afro</v>
          </cell>
          <cell r="G218">
            <v>8</v>
          </cell>
          <cell r="H218" t="str">
            <v>mec</v>
          </cell>
          <cell r="I218">
            <v>1</v>
          </cell>
          <cell r="J218" t="str">
            <v>low and middle</v>
          </cell>
          <cell r="K218" t="str">
            <v>females</v>
          </cell>
          <cell r="L218" t="str">
            <v>1995-2000</v>
          </cell>
          <cell r="M218">
            <v>385.009</v>
          </cell>
          <cell r="N218">
            <v>96.695</v>
          </cell>
          <cell r="O218">
            <v>11.288</v>
          </cell>
          <cell r="P218">
            <v>19.491</v>
          </cell>
          <cell r="Q218">
            <v>24.192</v>
          </cell>
          <cell r="R218">
            <v>33.775</v>
          </cell>
          <cell r="S218">
            <v>51.712</v>
          </cell>
          <cell r="T218">
            <v>147.856</v>
          </cell>
        </row>
        <row r="219">
          <cell r="A219">
            <v>25</v>
          </cell>
          <cell r="B219">
            <v>24</v>
          </cell>
          <cell r="C219" t="str">
            <v>Angola</v>
          </cell>
          <cell r="D219">
            <v>0</v>
          </cell>
          <cell r="E219">
            <v>1</v>
          </cell>
          <cell r="F219" t="str">
            <v>Afro</v>
          </cell>
          <cell r="G219">
            <v>6</v>
          </cell>
          <cell r="H219" t="str">
            <v>ssa</v>
          </cell>
          <cell r="I219">
            <v>1</v>
          </cell>
          <cell r="J219" t="str">
            <v>low and middle</v>
          </cell>
          <cell r="K219" t="str">
            <v>females</v>
          </cell>
          <cell r="L219" t="str">
            <v>1995-2000</v>
          </cell>
          <cell r="M219">
            <v>534.515</v>
          </cell>
          <cell r="N219">
            <v>281.101</v>
          </cell>
          <cell r="O219">
            <v>51.77</v>
          </cell>
          <cell r="P219">
            <v>43.082</v>
          </cell>
          <cell r="Q219">
            <v>37.558</v>
          </cell>
          <cell r="R219">
            <v>35.257000000000005</v>
          </cell>
          <cell r="S219">
            <v>32.622</v>
          </cell>
          <cell r="T219">
            <v>53.125</v>
          </cell>
        </row>
        <row r="220">
          <cell r="A220">
            <v>102</v>
          </cell>
          <cell r="B220">
            <v>31</v>
          </cell>
          <cell r="C220" t="str">
            <v>Azerbaijan</v>
          </cell>
          <cell r="D220">
            <v>0</v>
          </cell>
          <cell r="E220">
            <v>4</v>
          </cell>
          <cell r="F220" t="str">
            <v>Euro</v>
          </cell>
          <cell r="G220">
            <v>8</v>
          </cell>
          <cell r="H220" t="str">
            <v>mec</v>
          </cell>
          <cell r="I220">
            <v>1</v>
          </cell>
          <cell r="J220" t="str">
            <v>low and middle</v>
          </cell>
          <cell r="K220" t="str">
            <v>females</v>
          </cell>
          <cell r="L220" t="str">
            <v>1995-2000</v>
          </cell>
          <cell r="M220">
            <v>116.29</v>
          </cell>
          <cell r="N220">
            <v>13.992</v>
          </cell>
          <cell r="O220">
            <v>2.061</v>
          </cell>
          <cell r="P220">
            <v>2.9480000000000004</v>
          </cell>
          <cell r="Q220">
            <v>6.568</v>
          </cell>
          <cell r="R220">
            <v>11.564</v>
          </cell>
          <cell r="S220">
            <v>21.798000000000002</v>
          </cell>
          <cell r="T220">
            <v>57.358999999999995</v>
          </cell>
        </row>
        <row r="221">
          <cell r="A221">
            <v>185</v>
          </cell>
          <cell r="B221">
            <v>32</v>
          </cell>
          <cell r="C221" t="str">
            <v>Argentina</v>
          </cell>
          <cell r="D221">
            <v>0</v>
          </cell>
          <cell r="E221">
            <v>2</v>
          </cell>
          <cell r="F221" t="str">
            <v>Amro</v>
          </cell>
          <cell r="G221">
            <v>7</v>
          </cell>
          <cell r="H221" t="str">
            <v>lac</v>
          </cell>
          <cell r="I221">
            <v>1</v>
          </cell>
          <cell r="J221" t="str">
            <v>low and middle</v>
          </cell>
          <cell r="K221" t="str">
            <v>females</v>
          </cell>
          <cell r="L221" t="str">
            <v>1995-2000</v>
          </cell>
          <cell r="M221">
            <v>657.011</v>
          </cell>
          <cell r="N221">
            <v>39.415</v>
          </cell>
          <cell r="O221">
            <v>3.964</v>
          </cell>
          <cell r="P221">
            <v>12.241999999999999</v>
          </cell>
          <cell r="Q221">
            <v>24.704</v>
          </cell>
          <cell r="R221">
            <v>58.839</v>
          </cell>
          <cell r="S221">
            <v>83.915</v>
          </cell>
          <cell r="T221">
            <v>433.932</v>
          </cell>
        </row>
        <row r="222">
          <cell r="A222">
            <v>202</v>
          </cell>
          <cell r="B222">
            <v>36</v>
          </cell>
          <cell r="C222" t="str">
            <v>Australia (13)</v>
          </cell>
          <cell r="D222">
            <v>0</v>
          </cell>
          <cell r="E222">
            <v>6</v>
          </cell>
          <cell r="F222" t="str">
            <v>Wpro</v>
          </cell>
          <cell r="G222">
            <v>1</v>
          </cell>
          <cell r="H222" t="str">
            <v>eme</v>
          </cell>
          <cell r="I222">
            <v>4</v>
          </cell>
          <cell r="J222" t="str">
            <v>high</v>
          </cell>
          <cell r="K222" t="str">
            <v>females</v>
          </cell>
          <cell r="L222" t="str">
            <v>1995-2000</v>
          </cell>
          <cell r="M222">
            <v>333.617</v>
          </cell>
          <cell r="N222">
            <v>3.724</v>
          </cell>
          <cell r="O222">
            <v>0.806</v>
          </cell>
          <cell r="P222">
            <v>3.222</v>
          </cell>
          <cell r="Q222">
            <v>7.742000000000001</v>
          </cell>
          <cell r="R222">
            <v>21.592</v>
          </cell>
          <cell r="S222">
            <v>32.203</v>
          </cell>
          <cell r="T222">
            <v>264.32800000000003</v>
          </cell>
        </row>
        <row r="223">
          <cell r="A223">
            <v>155</v>
          </cell>
          <cell r="B223">
            <v>40</v>
          </cell>
          <cell r="C223" t="str">
            <v>Austria</v>
          </cell>
          <cell r="D223">
            <v>0</v>
          </cell>
          <cell r="E223">
            <v>4</v>
          </cell>
          <cell r="F223" t="str">
            <v>Euro</v>
          </cell>
          <cell r="G223">
            <v>1</v>
          </cell>
          <cell r="H223" t="str">
            <v>eme</v>
          </cell>
          <cell r="I223">
            <v>4</v>
          </cell>
          <cell r="J223" t="str">
            <v>high</v>
          </cell>
          <cell r="K223" t="str">
            <v>females</v>
          </cell>
          <cell r="L223" t="str">
            <v>1995-2000</v>
          </cell>
          <cell r="M223">
            <v>214.832</v>
          </cell>
          <cell r="N223">
            <v>1.364</v>
          </cell>
          <cell r="O223">
            <v>0.227</v>
          </cell>
          <cell r="P223">
            <v>1.203</v>
          </cell>
          <cell r="Q223">
            <v>3.843</v>
          </cell>
          <cell r="R223">
            <v>11.786999999999999</v>
          </cell>
          <cell r="S223">
            <v>18.786</v>
          </cell>
          <cell r="T223">
            <v>177.62200000000004</v>
          </cell>
        </row>
        <row r="224">
          <cell r="A224">
            <v>164</v>
          </cell>
          <cell r="B224">
            <v>44</v>
          </cell>
          <cell r="C224" t="str">
            <v>Bahamas</v>
          </cell>
          <cell r="D224">
            <v>0</v>
          </cell>
          <cell r="E224">
            <v>2</v>
          </cell>
          <cell r="F224" t="str">
            <v>Amro</v>
          </cell>
          <cell r="G224">
            <v>7</v>
          </cell>
          <cell r="H224" t="str">
            <v>lac</v>
          </cell>
          <cell r="I224">
            <v>4</v>
          </cell>
          <cell r="J224" t="str">
            <v>high</v>
          </cell>
          <cell r="K224" t="str">
            <v>females</v>
          </cell>
          <cell r="L224" t="str">
            <v>1995-2000</v>
          </cell>
          <cell r="M224">
            <v>3.131</v>
          </cell>
          <cell r="N224">
            <v>0.25</v>
          </cell>
          <cell r="O224">
            <v>0.023</v>
          </cell>
          <cell r="P224">
            <v>0.121</v>
          </cell>
          <cell r="Q224">
            <v>0.321</v>
          </cell>
          <cell r="R224">
            <v>0.459</v>
          </cell>
          <cell r="S224">
            <v>0.45299999999999996</v>
          </cell>
          <cell r="T224">
            <v>1.5039999999999998</v>
          </cell>
        </row>
        <row r="225">
          <cell r="A225">
            <v>103</v>
          </cell>
          <cell r="B225">
            <v>48</v>
          </cell>
          <cell r="C225" t="str">
            <v>Bahrain</v>
          </cell>
          <cell r="D225">
            <v>0</v>
          </cell>
          <cell r="E225">
            <v>3</v>
          </cell>
          <cell r="F225" t="str">
            <v>Emro</v>
          </cell>
          <cell r="G225">
            <v>8</v>
          </cell>
          <cell r="H225" t="str">
            <v>mec</v>
          </cell>
          <cell r="I225">
            <v>1</v>
          </cell>
          <cell r="J225" t="str">
            <v>low and middle</v>
          </cell>
          <cell r="K225" t="str">
            <v>females</v>
          </cell>
          <cell r="L225" t="str">
            <v>1995-2000</v>
          </cell>
          <cell r="M225">
            <v>3.679</v>
          </cell>
          <cell r="N225">
            <v>0.505</v>
          </cell>
          <cell r="O225">
            <v>0.055</v>
          </cell>
          <cell r="P225">
            <v>0.147</v>
          </cell>
          <cell r="Q225">
            <v>0.373</v>
          </cell>
          <cell r="R225">
            <v>0.516</v>
          </cell>
          <cell r="S225">
            <v>0.605</v>
          </cell>
          <cell r="T225">
            <v>1.4780000000000002</v>
          </cell>
        </row>
        <row r="226">
          <cell r="A226">
            <v>75</v>
          </cell>
          <cell r="B226">
            <v>50</v>
          </cell>
          <cell r="C226" t="str">
            <v>Bangladesh</v>
          </cell>
          <cell r="D226">
            <v>0</v>
          </cell>
          <cell r="E226">
            <v>5</v>
          </cell>
          <cell r="F226" t="str">
            <v>Searo</v>
          </cell>
          <cell r="G226">
            <v>5</v>
          </cell>
          <cell r="H226" t="str">
            <v>oai</v>
          </cell>
          <cell r="I226">
            <v>1</v>
          </cell>
          <cell r="J226" t="str">
            <v>low and middle</v>
          </cell>
          <cell r="K226" t="str">
            <v>females</v>
          </cell>
          <cell r="L226" t="str">
            <v>1995-2000</v>
          </cell>
          <cell r="M226">
            <v>2909.57</v>
          </cell>
          <cell r="N226">
            <v>954.59</v>
          </cell>
          <cell r="O226">
            <v>166.544</v>
          </cell>
          <cell r="P226">
            <v>335.584</v>
          </cell>
          <cell r="Q226">
            <v>298.225</v>
          </cell>
          <cell r="R226">
            <v>310.57399999999996</v>
          </cell>
          <cell r="S226">
            <v>278.989</v>
          </cell>
          <cell r="T226">
            <v>565.064</v>
          </cell>
        </row>
        <row r="227">
          <cell r="A227">
            <v>101</v>
          </cell>
          <cell r="B227">
            <v>51</v>
          </cell>
          <cell r="C227" t="str">
            <v>Armenia</v>
          </cell>
          <cell r="D227">
            <v>0</v>
          </cell>
          <cell r="E227">
            <v>4</v>
          </cell>
          <cell r="F227" t="str">
            <v>Euro</v>
          </cell>
          <cell r="G227">
            <v>8</v>
          </cell>
          <cell r="H227" t="str">
            <v>mec</v>
          </cell>
          <cell r="I227">
            <v>1</v>
          </cell>
          <cell r="J227" t="str">
            <v>low and middle</v>
          </cell>
          <cell r="K227" t="str">
            <v>females</v>
          </cell>
          <cell r="L227" t="str">
            <v>1995-2000</v>
          </cell>
          <cell r="M227">
            <v>63.762</v>
          </cell>
          <cell r="N227">
            <v>3.556</v>
          </cell>
          <cell r="O227">
            <v>0.526</v>
          </cell>
          <cell r="P227">
            <v>1.295</v>
          </cell>
          <cell r="Q227">
            <v>3.8970000000000002</v>
          </cell>
          <cell r="R227">
            <v>6.649</v>
          </cell>
          <cell r="S227">
            <v>13.208</v>
          </cell>
          <cell r="T227">
            <v>34.631</v>
          </cell>
        </row>
        <row r="228">
          <cell r="A228">
            <v>165</v>
          </cell>
          <cell r="B228">
            <v>52</v>
          </cell>
          <cell r="C228" t="str">
            <v>Barbados</v>
          </cell>
          <cell r="D228">
            <v>0</v>
          </cell>
          <cell r="E228">
            <v>2</v>
          </cell>
          <cell r="F228" t="str">
            <v>Amro</v>
          </cell>
          <cell r="G228">
            <v>7</v>
          </cell>
          <cell r="H228" t="str">
            <v>lac</v>
          </cell>
          <cell r="I228">
            <v>1</v>
          </cell>
          <cell r="J228" t="str">
            <v>low and middle</v>
          </cell>
          <cell r="K228" t="str">
            <v>females</v>
          </cell>
          <cell r="L228" t="str">
            <v>1995-2000</v>
          </cell>
          <cell r="M228">
            <v>5.836</v>
          </cell>
          <cell r="N228">
            <v>0.124</v>
          </cell>
          <cell r="O228">
            <v>0.014</v>
          </cell>
          <cell r="P228">
            <v>0.055</v>
          </cell>
          <cell r="Q228">
            <v>0.184</v>
          </cell>
          <cell r="R228">
            <v>0.361</v>
          </cell>
          <cell r="S228">
            <v>0.572</v>
          </cell>
          <cell r="T228">
            <v>4.526</v>
          </cell>
        </row>
        <row r="229">
          <cell r="A229">
            <v>156</v>
          </cell>
          <cell r="B229">
            <v>56</v>
          </cell>
          <cell r="C229" t="str">
            <v>Belgium</v>
          </cell>
          <cell r="D229">
            <v>0</v>
          </cell>
          <cell r="E229">
            <v>4</v>
          </cell>
          <cell r="F229" t="str">
            <v>Euro</v>
          </cell>
          <cell r="G229">
            <v>1</v>
          </cell>
          <cell r="H229" t="str">
            <v>eme</v>
          </cell>
          <cell r="I229">
            <v>4</v>
          </cell>
          <cell r="J229" t="str">
            <v>high</v>
          </cell>
          <cell r="K229" t="str">
            <v>females</v>
          </cell>
          <cell r="L229" t="str">
            <v>1995-2000</v>
          </cell>
          <cell r="M229">
            <v>258.849</v>
          </cell>
          <cell r="N229">
            <v>2.038</v>
          </cell>
          <cell r="O229">
            <v>0.386</v>
          </cell>
          <cell r="P229">
            <v>1.656</v>
          </cell>
          <cell r="Q229">
            <v>5.181</v>
          </cell>
          <cell r="R229">
            <v>14.11</v>
          </cell>
          <cell r="S229">
            <v>26.441</v>
          </cell>
          <cell r="T229">
            <v>209.03699999999995</v>
          </cell>
        </row>
        <row r="230">
          <cell r="A230">
            <v>76</v>
          </cell>
          <cell r="B230">
            <v>64</v>
          </cell>
          <cell r="C230" t="str">
            <v>Bhutan</v>
          </cell>
          <cell r="D230">
            <v>0</v>
          </cell>
          <cell r="E230">
            <v>5</v>
          </cell>
          <cell r="F230" t="str">
            <v>Searo</v>
          </cell>
          <cell r="G230">
            <v>5</v>
          </cell>
          <cell r="H230" t="str">
            <v>oai</v>
          </cell>
          <cell r="I230">
            <v>1</v>
          </cell>
          <cell r="J230" t="str">
            <v>low and middle</v>
          </cell>
          <cell r="K230" t="str">
            <v>females</v>
          </cell>
          <cell r="L230" t="str">
            <v>1995-2000</v>
          </cell>
          <cell r="M230">
            <v>46.282</v>
          </cell>
          <cell r="N230">
            <v>17.006</v>
          </cell>
          <cell r="O230">
            <v>3.129</v>
          </cell>
          <cell r="P230">
            <v>3.621</v>
          </cell>
          <cell r="Q230">
            <v>3.6289999999999996</v>
          </cell>
          <cell r="R230">
            <v>4.301</v>
          </cell>
          <cell r="S230">
            <v>4.666</v>
          </cell>
          <cell r="T230">
            <v>9.93</v>
          </cell>
        </row>
        <row r="231">
          <cell r="A231">
            <v>186</v>
          </cell>
          <cell r="B231">
            <v>68</v>
          </cell>
          <cell r="C231" t="str">
            <v>Bolivia</v>
          </cell>
          <cell r="D231">
            <v>0</v>
          </cell>
          <cell r="E231">
            <v>2</v>
          </cell>
          <cell r="F231" t="str">
            <v>Amro</v>
          </cell>
          <cell r="G231">
            <v>7</v>
          </cell>
          <cell r="H231" t="str">
            <v>lac</v>
          </cell>
          <cell r="I231">
            <v>1</v>
          </cell>
          <cell r="J231" t="str">
            <v>low and middle</v>
          </cell>
          <cell r="K231" t="str">
            <v>females</v>
          </cell>
          <cell r="L231" t="str">
            <v>1995-2000</v>
          </cell>
          <cell r="M231">
            <v>170.453</v>
          </cell>
          <cell r="N231">
            <v>53.981</v>
          </cell>
          <cell r="O231">
            <v>10.217</v>
          </cell>
          <cell r="P231">
            <v>14.181000000000001</v>
          </cell>
          <cell r="Q231">
            <v>13.941</v>
          </cell>
          <cell r="R231">
            <v>18.221</v>
          </cell>
          <cell r="S231">
            <v>18.875</v>
          </cell>
          <cell r="T231">
            <v>41.03699999999999</v>
          </cell>
        </row>
        <row r="232">
          <cell r="A232">
            <v>144</v>
          </cell>
          <cell r="B232">
            <v>70</v>
          </cell>
          <cell r="C232" t="str">
            <v>Bosnia and Herzegovina</v>
          </cell>
          <cell r="D232">
            <v>0</v>
          </cell>
          <cell r="E232">
            <v>4</v>
          </cell>
          <cell r="F232" t="str">
            <v>Euro</v>
          </cell>
          <cell r="G232">
            <v>2</v>
          </cell>
          <cell r="H232" t="str">
            <v>fse</v>
          </cell>
          <cell r="I232">
            <v>1</v>
          </cell>
          <cell r="J232" t="str">
            <v>low and middle</v>
          </cell>
          <cell r="K232" t="str">
            <v>females</v>
          </cell>
          <cell r="L232" t="str">
            <v>1995-2000</v>
          </cell>
          <cell r="M232">
            <v>65.045</v>
          </cell>
          <cell r="N232">
            <v>1.499</v>
          </cell>
          <cell r="O232">
            <v>0.266</v>
          </cell>
          <cell r="P232">
            <v>0.82</v>
          </cell>
          <cell r="Q232">
            <v>2.4130000000000003</v>
          </cell>
          <cell r="R232">
            <v>7.231999999999999</v>
          </cell>
          <cell r="S232">
            <v>14.698</v>
          </cell>
          <cell r="T232">
            <v>38.117000000000004</v>
          </cell>
        </row>
        <row r="233">
          <cell r="A233">
            <v>42</v>
          </cell>
          <cell r="B233">
            <v>72</v>
          </cell>
          <cell r="C233" t="str">
            <v>Botswana</v>
          </cell>
          <cell r="D233">
            <v>0</v>
          </cell>
          <cell r="E233">
            <v>1</v>
          </cell>
          <cell r="F233" t="str">
            <v>Afro</v>
          </cell>
          <cell r="G233">
            <v>6</v>
          </cell>
          <cell r="H233" t="str">
            <v>ssa</v>
          </cell>
          <cell r="I233">
            <v>1</v>
          </cell>
          <cell r="J233" t="str">
            <v>low and middle</v>
          </cell>
          <cell r="K233" t="str">
            <v>females</v>
          </cell>
          <cell r="L233" t="str">
            <v>1995-2000</v>
          </cell>
          <cell r="M233">
            <v>58.597</v>
          </cell>
          <cell r="N233">
            <v>12.802</v>
          </cell>
          <cell r="O233">
            <v>2.1559999999999997</v>
          </cell>
          <cell r="P233">
            <v>7.059</v>
          </cell>
          <cell r="Q233">
            <v>14.411999999999999</v>
          </cell>
          <cell r="R233">
            <v>10.816</v>
          </cell>
          <cell r="S233">
            <v>4.66</v>
          </cell>
          <cell r="T233">
            <v>6.692</v>
          </cell>
        </row>
        <row r="234">
          <cell r="A234">
            <v>187</v>
          </cell>
          <cell r="B234">
            <v>76</v>
          </cell>
          <cell r="C234" t="str">
            <v>Brazil</v>
          </cell>
          <cell r="D234">
            <v>0</v>
          </cell>
          <cell r="E234">
            <v>2</v>
          </cell>
          <cell r="F234" t="str">
            <v>Amro</v>
          </cell>
          <cell r="G234">
            <v>7</v>
          </cell>
          <cell r="H234" t="str">
            <v>lac</v>
          </cell>
          <cell r="I234">
            <v>1</v>
          </cell>
          <cell r="J234" t="str">
            <v>low and middle</v>
          </cell>
          <cell r="K234" t="str">
            <v>females</v>
          </cell>
          <cell r="L234" t="str">
            <v>1995-2000</v>
          </cell>
          <cell r="M234">
            <v>2485.038</v>
          </cell>
          <cell r="N234">
            <v>339.509</v>
          </cell>
          <cell r="O234">
            <v>43.044</v>
          </cell>
          <cell r="P234">
            <v>113.251</v>
          </cell>
          <cell r="Q234">
            <v>233.586</v>
          </cell>
          <cell r="R234">
            <v>375.852</v>
          </cell>
          <cell r="S234">
            <v>377.473</v>
          </cell>
          <cell r="T234">
            <v>1002.3230000000001</v>
          </cell>
        </row>
        <row r="235">
          <cell r="A235">
            <v>176</v>
          </cell>
          <cell r="B235">
            <v>84</v>
          </cell>
          <cell r="C235" t="str">
            <v>Belize</v>
          </cell>
          <cell r="D235">
            <v>0</v>
          </cell>
          <cell r="E235">
            <v>2</v>
          </cell>
          <cell r="F235" t="str">
            <v>Amro</v>
          </cell>
          <cell r="G235">
            <v>7</v>
          </cell>
          <cell r="H235" t="str">
            <v>lac</v>
          </cell>
          <cell r="I235">
            <v>1</v>
          </cell>
          <cell r="J235" t="str">
            <v>low and middle</v>
          </cell>
          <cell r="K235" t="str">
            <v>females</v>
          </cell>
          <cell r="L235" t="str">
            <v>1995-2000</v>
          </cell>
          <cell r="M235">
            <v>2.238</v>
          </cell>
          <cell r="N235">
            <v>0.635</v>
          </cell>
          <cell r="O235">
            <v>0.052000000000000005</v>
          </cell>
          <cell r="P235">
            <v>0.075</v>
          </cell>
          <cell r="Q235">
            <v>0.10600000000000001</v>
          </cell>
          <cell r="R235">
            <v>0.147</v>
          </cell>
          <cell r="S235">
            <v>0.25</v>
          </cell>
          <cell r="T235">
            <v>0.973</v>
          </cell>
        </row>
        <row r="236">
          <cell r="A236">
            <v>208</v>
          </cell>
          <cell r="B236">
            <v>90</v>
          </cell>
          <cell r="C236" t="str">
            <v>Solomon Islands</v>
          </cell>
          <cell r="D236">
            <v>0</v>
          </cell>
          <cell r="E236">
            <v>6</v>
          </cell>
          <cell r="F236" t="str">
            <v>Wpro</v>
          </cell>
          <cell r="G236">
            <v>5</v>
          </cell>
          <cell r="H236" t="str">
            <v>oai</v>
          </cell>
          <cell r="I236">
            <v>1</v>
          </cell>
          <cell r="J236" t="str">
            <v>low and middle</v>
          </cell>
          <cell r="K236" t="str">
            <v>females</v>
          </cell>
          <cell r="L236" t="str">
            <v>1995-2000</v>
          </cell>
          <cell r="M236">
            <v>3.359</v>
          </cell>
          <cell r="N236">
            <v>0.77</v>
          </cell>
          <cell r="O236">
            <v>0.076</v>
          </cell>
          <cell r="P236">
            <v>0.17099999999999999</v>
          </cell>
          <cell r="Q236">
            <v>0.221</v>
          </cell>
          <cell r="R236">
            <v>0.42</v>
          </cell>
          <cell r="S236">
            <v>0.512</v>
          </cell>
          <cell r="T236">
            <v>1.1889999999999998</v>
          </cell>
        </row>
        <row r="237">
          <cell r="A237">
            <v>89</v>
          </cell>
          <cell r="B237">
            <v>96</v>
          </cell>
          <cell r="C237" t="str">
            <v>Brunei Darussalam</v>
          </cell>
          <cell r="D237">
            <v>0</v>
          </cell>
          <cell r="E237">
            <v>6</v>
          </cell>
          <cell r="F237" t="str">
            <v>Wpro</v>
          </cell>
          <cell r="G237">
            <v>5</v>
          </cell>
          <cell r="H237" t="str">
            <v>oai</v>
          </cell>
          <cell r="I237">
            <v>4</v>
          </cell>
          <cell r="J237" t="str">
            <v>high</v>
          </cell>
          <cell r="K237" t="str">
            <v>females</v>
          </cell>
          <cell r="L237" t="str">
            <v>1995-2000</v>
          </cell>
          <cell r="M237">
            <v>1.826</v>
          </cell>
          <cell r="N237">
            <v>0.19</v>
          </cell>
          <cell r="O237">
            <v>0.031</v>
          </cell>
          <cell r="P237">
            <v>0.041</v>
          </cell>
          <cell r="Q237">
            <v>0.11699999999999999</v>
          </cell>
          <cell r="R237">
            <v>0.24200000000000002</v>
          </cell>
          <cell r="S237">
            <v>0.30900000000000005</v>
          </cell>
          <cell r="T237">
            <v>0.896</v>
          </cell>
        </row>
        <row r="238">
          <cell r="A238">
            <v>122</v>
          </cell>
          <cell r="B238">
            <v>100</v>
          </cell>
          <cell r="C238" t="str">
            <v>Bulgaria</v>
          </cell>
          <cell r="D238">
            <v>0</v>
          </cell>
          <cell r="E238">
            <v>4</v>
          </cell>
          <cell r="F238" t="str">
            <v>Euro</v>
          </cell>
          <cell r="G238">
            <v>2</v>
          </cell>
          <cell r="H238" t="str">
            <v>fse</v>
          </cell>
          <cell r="I238">
            <v>1</v>
          </cell>
          <cell r="J238" t="str">
            <v>low and middle</v>
          </cell>
          <cell r="K238" t="str">
            <v>females</v>
          </cell>
          <cell r="L238" t="str">
            <v>1995-2000</v>
          </cell>
          <cell r="M238">
            <v>259.288</v>
          </cell>
          <cell r="N238">
            <v>3.03</v>
          </cell>
          <cell r="O238">
            <v>0.817</v>
          </cell>
          <cell r="P238">
            <v>2.449</v>
          </cell>
          <cell r="Q238">
            <v>5.989</v>
          </cell>
          <cell r="R238">
            <v>20.375</v>
          </cell>
          <cell r="S238">
            <v>42.655</v>
          </cell>
          <cell r="T238">
            <v>183.973</v>
          </cell>
        </row>
        <row r="239">
          <cell r="A239">
            <v>95</v>
          </cell>
          <cell r="B239">
            <v>104</v>
          </cell>
          <cell r="C239" t="str">
            <v>Myanmar</v>
          </cell>
          <cell r="D239">
            <v>0</v>
          </cell>
          <cell r="E239">
            <v>5</v>
          </cell>
          <cell r="F239" t="str">
            <v>Searo</v>
          </cell>
          <cell r="G239">
            <v>5</v>
          </cell>
          <cell r="H239" t="str">
            <v>oai</v>
          </cell>
          <cell r="I239">
            <v>1</v>
          </cell>
          <cell r="J239" t="str">
            <v>low and middle</v>
          </cell>
          <cell r="K239" t="str">
            <v>females</v>
          </cell>
          <cell r="L239" t="str">
            <v>1995-2000</v>
          </cell>
          <cell r="M239">
            <v>982.906</v>
          </cell>
          <cell r="N239">
            <v>238.858</v>
          </cell>
          <cell r="O239">
            <v>38.843</v>
          </cell>
          <cell r="P239">
            <v>61.346000000000004</v>
          </cell>
          <cell r="Q239">
            <v>77.229</v>
          </cell>
          <cell r="R239">
            <v>120.99199999999999</v>
          </cell>
          <cell r="S239">
            <v>165.263</v>
          </cell>
          <cell r="T239">
            <v>280.375</v>
          </cell>
        </row>
        <row r="240">
          <cell r="A240">
            <v>7</v>
          </cell>
          <cell r="B240">
            <v>108</v>
          </cell>
          <cell r="C240" t="str">
            <v>Burundi</v>
          </cell>
          <cell r="D240">
            <v>0</v>
          </cell>
          <cell r="E240">
            <v>1</v>
          </cell>
          <cell r="F240" t="str">
            <v>Afro</v>
          </cell>
          <cell r="G240">
            <v>6</v>
          </cell>
          <cell r="H240" t="str">
            <v>ssa</v>
          </cell>
          <cell r="I240">
            <v>1</v>
          </cell>
          <cell r="J240" t="str">
            <v>low and middle</v>
          </cell>
          <cell r="K240" t="str">
            <v>females</v>
          </cell>
          <cell r="L240" t="str">
            <v>1995-2000</v>
          </cell>
          <cell r="M240">
            <v>316.651</v>
          </cell>
          <cell r="N240">
            <v>118.354</v>
          </cell>
          <cell r="O240">
            <v>32.872</v>
          </cell>
          <cell r="P240">
            <v>32.296</v>
          </cell>
          <cell r="Q240">
            <v>45.658</v>
          </cell>
          <cell r="R240">
            <v>33.038</v>
          </cell>
          <cell r="S240">
            <v>19.688000000000002</v>
          </cell>
          <cell r="T240">
            <v>34.745</v>
          </cell>
        </row>
        <row r="241">
          <cell r="A241">
            <v>121</v>
          </cell>
          <cell r="B241">
            <v>112</v>
          </cell>
          <cell r="C241" t="str">
            <v>Belarus</v>
          </cell>
          <cell r="D241">
            <v>0</v>
          </cell>
          <cell r="E241">
            <v>4</v>
          </cell>
          <cell r="F241" t="str">
            <v>Euro</v>
          </cell>
          <cell r="G241">
            <v>2</v>
          </cell>
          <cell r="H241" t="str">
            <v>fse</v>
          </cell>
          <cell r="I241">
            <v>1</v>
          </cell>
          <cell r="J241" t="str">
            <v>low and middle</v>
          </cell>
          <cell r="K241" t="str">
            <v>females</v>
          </cell>
          <cell r="L241" t="str">
            <v>1995-2000</v>
          </cell>
          <cell r="M241">
            <v>332.265</v>
          </cell>
          <cell r="N241">
            <v>5.083</v>
          </cell>
          <cell r="O241">
            <v>1.263</v>
          </cell>
          <cell r="P241">
            <v>3.7489999999999997</v>
          </cell>
          <cell r="Q241">
            <v>10.676</v>
          </cell>
          <cell r="R241">
            <v>28.933999999999997</v>
          </cell>
          <cell r="S241">
            <v>57.82</v>
          </cell>
          <cell r="T241">
            <v>224.74</v>
          </cell>
        </row>
        <row r="242">
          <cell r="A242">
            <v>90</v>
          </cell>
          <cell r="B242">
            <v>116</v>
          </cell>
          <cell r="C242" t="str">
            <v>Cambodia</v>
          </cell>
          <cell r="D242">
            <v>0</v>
          </cell>
          <cell r="E242">
            <v>6</v>
          </cell>
          <cell r="F242" t="str">
            <v>Wpro</v>
          </cell>
          <cell r="G242">
            <v>5</v>
          </cell>
          <cell r="H242" t="str">
            <v>oai</v>
          </cell>
          <cell r="I242">
            <v>1</v>
          </cell>
          <cell r="J242" t="str">
            <v>low and middle</v>
          </cell>
          <cell r="K242" t="str">
            <v>females</v>
          </cell>
          <cell r="L242" t="str">
            <v>1995-2000</v>
          </cell>
          <cell r="M242">
            <v>334.1</v>
          </cell>
          <cell r="N242">
            <v>116.862</v>
          </cell>
          <cell r="O242">
            <v>23.845</v>
          </cell>
          <cell r="P242">
            <v>28.951</v>
          </cell>
          <cell r="Q242">
            <v>39.086</v>
          </cell>
          <cell r="R242">
            <v>39.647000000000006</v>
          </cell>
          <cell r="S242">
            <v>34.067</v>
          </cell>
          <cell r="T242">
            <v>51.642</v>
          </cell>
        </row>
        <row r="243">
          <cell r="A243">
            <v>26</v>
          </cell>
          <cell r="B243">
            <v>120</v>
          </cell>
          <cell r="C243" t="str">
            <v>Cameroon</v>
          </cell>
          <cell r="D243">
            <v>0</v>
          </cell>
          <cell r="E243">
            <v>1</v>
          </cell>
          <cell r="F243" t="str">
            <v>Afro</v>
          </cell>
          <cell r="G243">
            <v>6</v>
          </cell>
          <cell r="H243" t="str">
            <v>ssa</v>
          </cell>
          <cell r="I243">
            <v>1</v>
          </cell>
          <cell r="J243" t="str">
            <v>low and middle</v>
          </cell>
          <cell r="K243" t="str">
            <v>females</v>
          </cell>
          <cell r="L243" t="str">
            <v>1995-2000</v>
          </cell>
          <cell r="M243">
            <v>424.486</v>
          </cell>
          <cell r="N243">
            <v>151.011</v>
          </cell>
          <cell r="O243">
            <v>33.51</v>
          </cell>
          <cell r="P243">
            <v>38.632</v>
          </cell>
          <cell r="Q243">
            <v>48.277</v>
          </cell>
          <cell r="R243">
            <v>45.282000000000004</v>
          </cell>
          <cell r="S243">
            <v>36.205</v>
          </cell>
          <cell r="T243">
            <v>71.56900000000002</v>
          </cell>
        </row>
        <row r="244">
          <cell r="A244">
            <v>198</v>
          </cell>
          <cell r="B244">
            <v>124</v>
          </cell>
          <cell r="C244" t="str">
            <v>Canada</v>
          </cell>
          <cell r="D244">
            <v>0</v>
          </cell>
          <cell r="E244">
            <v>2</v>
          </cell>
          <cell r="F244" t="str">
            <v>Amro</v>
          </cell>
          <cell r="G244">
            <v>1</v>
          </cell>
          <cell r="H244" t="str">
            <v>eme</v>
          </cell>
          <cell r="I244">
            <v>4</v>
          </cell>
          <cell r="J244" t="str">
            <v>high</v>
          </cell>
          <cell r="K244" t="str">
            <v>females</v>
          </cell>
          <cell r="L244" t="str">
            <v>1995-2000</v>
          </cell>
          <cell r="M244">
            <v>509</v>
          </cell>
          <cell r="N244">
            <v>5.66</v>
          </cell>
          <cell r="O244">
            <v>1.234</v>
          </cell>
          <cell r="P244">
            <v>4.962</v>
          </cell>
          <cell r="Q244">
            <v>14.424</v>
          </cell>
          <cell r="R244">
            <v>39.758</v>
          </cell>
          <cell r="S244">
            <v>59.83</v>
          </cell>
          <cell r="T244">
            <v>383.132</v>
          </cell>
        </row>
        <row r="245">
          <cell r="A245">
            <v>50</v>
          </cell>
          <cell r="B245">
            <v>132</v>
          </cell>
          <cell r="C245" t="str">
            <v>Cape Verde</v>
          </cell>
          <cell r="D245">
            <v>0</v>
          </cell>
          <cell r="E245">
            <v>1</v>
          </cell>
          <cell r="F245" t="str">
            <v>Afro</v>
          </cell>
          <cell r="G245">
            <v>6</v>
          </cell>
          <cell r="H245" t="str">
            <v>ssa</v>
          </cell>
          <cell r="I245">
            <v>1</v>
          </cell>
          <cell r="J245" t="str">
            <v>low and middle</v>
          </cell>
          <cell r="K245" t="str">
            <v>females</v>
          </cell>
          <cell r="L245" t="str">
            <v>1995-2000</v>
          </cell>
          <cell r="M245">
            <v>6.556</v>
          </cell>
          <cell r="N245">
            <v>1.905</v>
          </cell>
          <cell r="O245">
            <v>0.102</v>
          </cell>
          <cell r="P245">
            <v>0.235</v>
          </cell>
          <cell r="Q245">
            <v>0.374</v>
          </cell>
          <cell r="R245">
            <v>0.42400000000000004</v>
          </cell>
          <cell r="S245">
            <v>0.914</v>
          </cell>
          <cell r="T245">
            <v>2.602</v>
          </cell>
        </row>
        <row r="246">
          <cell r="A246">
            <v>27</v>
          </cell>
          <cell r="B246">
            <v>140</v>
          </cell>
          <cell r="C246" t="str">
            <v>Central African Republic</v>
          </cell>
          <cell r="D246">
            <v>0</v>
          </cell>
          <cell r="E246">
            <v>1</v>
          </cell>
          <cell r="F246" t="str">
            <v>Afro</v>
          </cell>
          <cell r="G246">
            <v>6</v>
          </cell>
          <cell r="H246" t="str">
            <v>ssa</v>
          </cell>
          <cell r="I246">
            <v>1</v>
          </cell>
          <cell r="J246" t="str">
            <v>low and middle</v>
          </cell>
          <cell r="K246" t="str">
            <v>females</v>
          </cell>
          <cell r="L246" t="str">
            <v>1995-2000</v>
          </cell>
          <cell r="M246">
            <v>155.322</v>
          </cell>
          <cell r="N246">
            <v>46.704</v>
          </cell>
          <cell r="O246">
            <v>13.109</v>
          </cell>
          <cell r="P246">
            <v>15.963000000000001</v>
          </cell>
          <cell r="Q246">
            <v>24.152</v>
          </cell>
          <cell r="R246">
            <v>19.811</v>
          </cell>
          <cell r="S246">
            <v>12.875</v>
          </cell>
          <cell r="T246">
            <v>22.707999999999995</v>
          </cell>
        </row>
        <row r="247">
          <cell r="A247">
            <v>84</v>
          </cell>
          <cell r="B247">
            <v>144</v>
          </cell>
          <cell r="C247" t="str">
            <v>Sri Lanka</v>
          </cell>
          <cell r="D247">
            <v>0</v>
          </cell>
          <cell r="E247">
            <v>5</v>
          </cell>
          <cell r="F247" t="str">
            <v>Searo</v>
          </cell>
          <cell r="G247">
            <v>5</v>
          </cell>
          <cell r="H247" t="str">
            <v>oai</v>
          </cell>
          <cell r="I247">
            <v>1</v>
          </cell>
          <cell r="J247" t="str">
            <v>low and middle</v>
          </cell>
          <cell r="K247" t="str">
            <v>females</v>
          </cell>
          <cell r="L247" t="str">
            <v>1995-2000</v>
          </cell>
          <cell r="M247">
            <v>226.414</v>
          </cell>
          <cell r="N247">
            <v>16.011</v>
          </cell>
          <cell r="O247">
            <v>2.7760000000000002</v>
          </cell>
          <cell r="P247">
            <v>8.628</v>
          </cell>
          <cell r="Q247">
            <v>13.286</v>
          </cell>
          <cell r="R247">
            <v>26.95</v>
          </cell>
          <cell r="S247">
            <v>38.685</v>
          </cell>
          <cell r="T247">
            <v>120.078</v>
          </cell>
        </row>
        <row r="248">
          <cell r="A248">
            <v>28</v>
          </cell>
          <cell r="B248">
            <v>148</v>
          </cell>
          <cell r="C248" t="str">
            <v>Chad</v>
          </cell>
          <cell r="D248">
            <v>0</v>
          </cell>
          <cell r="E248">
            <v>1</v>
          </cell>
          <cell r="F248" t="str">
            <v>Afro</v>
          </cell>
          <cell r="G248">
            <v>6</v>
          </cell>
          <cell r="H248" t="str">
            <v>ssa</v>
          </cell>
          <cell r="I248">
            <v>1</v>
          </cell>
          <cell r="J248" t="str">
            <v>low and middle</v>
          </cell>
          <cell r="K248" t="str">
            <v>females</v>
          </cell>
          <cell r="L248" t="str">
            <v>1995-2000</v>
          </cell>
          <cell r="M248">
            <v>305.513</v>
          </cell>
          <cell r="N248">
            <v>131.552</v>
          </cell>
          <cell r="O248">
            <v>31.872</v>
          </cell>
          <cell r="P248">
            <v>26.148000000000003</v>
          </cell>
          <cell r="Q248">
            <v>29.549</v>
          </cell>
          <cell r="R248">
            <v>26.463</v>
          </cell>
          <cell r="S248">
            <v>22.045</v>
          </cell>
          <cell r="T248">
            <v>37.884</v>
          </cell>
        </row>
        <row r="249">
          <cell r="A249">
            <v>188</v>
          </cell>
          <cell r="B249">
            <v>152</v>
          </cell>
          <cell r="C249" t="str">
            <v>Chile</v>
          </cell>
          <cell r="D249">
            <v>0</v>
          </cell>
          <cell r="E249">
            <v>2</v>
          </cell>
          <cell r="F249" t="str">
            <v>Amro</v>
          </cell>
          <cell r="G249">
            <v>7</v>
          </cell>
          <cell r="H249" t="str">
            <v>lac</v>
          </cell>
          <cell r="I249">
            <v>1</v>
          </cell>
          <cell r="J249" t="str">
            <v>low and middle</v>
          </cell>
          <cell r="K249" t="str">
            <v>females</v>
          </cell>
          <cell r="L249" t="str">
            <v>1995-2000</v>
          </cell>
          <cell r="M249">
            <v>192.567</v>
          </cell>
          <cell r="N249">
            <v>9.938</v>
          </cell>
          <cell r="O249">
            <v>1.459</v>
          </cell>
          <cell r="P249">
            <v>3.728</v>
          </cell>
          <cell r="Q249">
            <v>9.116999999999999</v>
          </cell>
          <cell r="R249">
            <v>21.646</v>
          </cell>
          <cell r="S249">
            <v>28.902</v>
          </cell>
          <cell r="T249">
            <v>117.77699999999999</v>
          </cell>
        </row>
        <row r="250">
          <cell r="A250">
            <v>66</v>
          </cell>
          <cell r="B250">
            <v>156</v>
          </cell>
          <cell r="C250" t="str">
            <v>China (5)</v>
          </cell>
          <cell r="D250">
            <v>0</v>
          </cell>
          <cell r="E250">
            <v>6</v>
          </cell>
          <cell r="F250" t="str">
            <v>Wpro</v>
          </cell>
          <cell r="G250">
            <v>4</v>
          </cell>
          <cell r="H250" t="str">
            <v>chn</v>
          </cell>
          <cell r="I250">
            <v>5</v>
          </cell>
          <cell r="J250" t="str">
            <v>chn</v>
          </cell>
          <cell r="K250" t="str">
            <v>females</v>
          </cell>
          <cell r="L250" t="str">
            <v>1995-2000</v>
          </cell>
          <cell r="M250">
            <v>19110.344</v>
          </cell>
          <cell r="N250">
            <v>2598.67</v>
          </cell>
          <cell r="O250">
            <v>186.881</v>
          </cell>
          <cell r="P250">
            <v>547.013</v>
          </cell>
          <cell r="Q250">
            <v>913.2620000000001</v>
          </cell>
          <cell r="R250">
            <v>1978.7529999999997</v>
          </cell>
          <cell r="S250">
            <v>3115.5910000000003</v>
          </cell>
          <cell r="T250">
            <v>9770.174</v>
          </cell>
        </row>
        <row r="251">
          <cell r="A251">
            <v>189</v>
          </cell>
          <cell r="B251">
            <v>170</v>
          </cell>
          <cell r="C251" t="str">
            <v>Colombia</v>
          </cell>
          <cell r="D251">
            <v>0</v>
          </cell>
          <cell r="E251">
            <v>2</v>
          </cell>
          <cell r="F251" t="str">
            <v>Amro</v>
          </cell>
          <cell r="G251">
            <v>7</v>
          </cell>
          <cell r="H251" t="str">
            <v>lac</v>
          </cell>
          <cell r="I251">
            <v>1</v>
          </cell>
          <cell r="J251" t="str">
            <v>low and middle</v>
          </cell>
          <cell r="K251" t="str">
            <v>females</v>
          </cell>
          <cell r="L251" t="str">
            <v>1995-2000</v>
          </cell>
          <cell r="M251">
            <v>500.412</v>
          </cell>
          <cell r="N251">
            <v>85.136</v>
          </cell>
          <cell r="O251">
            <v>9.681999999999999</v>
          </cell>
          <cell r="P251">
            <v>24.409</v>
          </cell>
          <cell r="Q251">
            <v>36.187999999999995</v>
          </cell>
          <cell r="R251">
            <v>60.584</v>
          </cell>
          <cell r="S251">
            <v>69.135</v>
          </cell>
          <cell r="T251">
            <v>215.278</v>
          </cell>
        </row>
        <row r="252">
          <cell r="A252">
            <v>8</v>
          </cell>
          <cell r="B252">
            <v>174</v>
          </cell>
          <cell r="C252" t="str">
            <v>Comoros</v>
          </cell>
          <cell r="D252">
            <v>0</v>
          </cell>
          <cell r="E252">
            <v>1</v>
          </cell>
          <cell r="F252" t="str">
            <v>Afro</v>
          </cell>
          <cell r="G252">
            <v>6</v>
          </cell>
          <cell r="H252" t="str">
            <v>ssa</v>
          </cell>
          <cell r="I252">
            <v>1</v>
          </cell>
          <cell r="J252" t="str">
            <v>low and middle</v>
          </cell>
          <cell r="K252" t="str">
            <v>females</v>
          </cell>
          <cell r="L252" t="str">
            <v>1995-2000</v>
          </cell>
          <cell r="M252">
            <v>14.583</v>
          </cell>
          <cell r="N252">
            <v>5.804</v>
          </cell>
          <cell r="O252">
            <v>0.819</v>
          </cell>
          <cell r="P252">
            <v>1.459</v>
          </cell>
          <cell r="Q252">
            <v>1.256</v>
          </cell>
          <cell r="R252">
            <v>1.408</v>
          </cell>
          <cell r="S252">
            <v>1.365</v>
          </cell>
          <cell r="T252">
            <v>2.4720000000000004</v>
          </cell>
        </row>
        <row r="253">
          <cell r="A253">
            <v>29</v>
          </cell>
          <cell r="B253">
            <v>178</v>
          </cell>
          <cell r="C253" t="str">
            <v>Congo</v>
          </cell>
          <cell r="D253">
            <v>0</v>
          </cell>
          <cell r="E253">
            <v>1</v>
          </cell>
          <cell r="F253" t="str">
            <v>Afro</v>
          </cell>
          <cell r="G253">
            <v>6</v>
          </cell>
          <cell r="H253" t="str">
            <v>ssa</v>
          </cell>
          <cell r="I253">
            <v>1</v>
          </cell>
          <cell r="J253" t="str">
            <v>low and middle</v>
          </cell>
          <cell r="K253" t="str">
            <v>females</v>
          </cell>
          <cell r="L253" t="str">
            <v>1995-2000</v>
          </cell>
          <cell r="M253">
            <v>101.951</v>
          </cell>
          <cell r="N253">
            <v>34.916</v>
          </cell>
          <cell r="O253">
            <v>7.838</v>
          </cell>
          <cell r="P253">
            <v>10.254000000000001</v>
          </cell>
          <cell r="Q253">
            <v>15.123</v>
          </cell>
          <cell r="R253">
            <v>12.137</v>
          </cell>
          <cell r="S253">
            <v>7.5920000000000005</v>
          </cell>
          <cell r="T253">
            <v>14.091000000000003</v>
          </cell>
        </row>
        <row r="254">
          <cell r="A254">
            <v>30</v>
          </cell>
          <cell r="B254">
            <v>180</v>
          </cell>
          <cell r="C254" t="str">
            <v>Dem. Republic of the Congo</v>
          </cell>
          <cell r="D254">
            <v>0</v>
          </cell>
          <cell r="E254">
            <v>1</v>
          </cell>
          <cell r="F254" t="str">
            <v>Afro</v>
          </cell>
          <cell r="G254">
            <v>6</v>
          </cell>
          <cell r="H254" t="str">
            <v>ssa</v>
          </cell>
          <cell r="I254">
            <v>1</v>
          </cell>
          <cell r="J254" t="str">
            <v>low and middle</v>
          </cell>
          <cell r="K254" t="str">
            <v>females</v>
          </cell>
          <cell r="L254" t="str">
            <v>1995-2000</v>
          </cell>
          <cell r="M254">
            <v>1715.883</v>
          </cell>
          <cell r="N254">
            <v>728.853</v>
          </cell>
          <cell r="O254">
            <v>157.602</v>
          </cell>
          <cell r="P254">
            <v>151.349</v>
          </cell>
          <cell r="Q254">
            <v>187.377</v>
          </cell>
          <cell r="R254">
            <v>164.585</v>
          </cell>
          <cell r="S254">
            <v>120.265</v>
          </cell>
          <cell r="T254">
            <v>205.852</v>
          </cell>
        </row>
        <row r="255">
          <cell r="A255">
            <v>177</v>
          </cell>
          <cell r="B255">
            <v>188</v>
          </cell>
          <cell r="C255" t="str">
            <v>Costa Rica</v>
          </cell>
          <cell r="D255">
            <v>0</v>
          </cell>
          <cell r="E255">
            <v>2</v>
          </cell>
          <cell r="F255" t="str">
            <v>Amro</v>
          </cell>
          <cell r="G255">
            <v>7</v>
          </cell>
          <cell r="H255" t="str">
            <v>lac</v>
          </cell>
          <cell r="I255">
            <v>1</v>
          </cell>
          <cell r="J255" t="str">
            <v>low and middle</v>
          </cell>
          <cell r="K255" t="str">
            <v>females</v>
          </cell>
          <cell r="L255" t="str">
            <v>1995-2000</v>
          </cell>
          <cell r="M255">
            <v>31.822</v>
          </cell>
          <cell r="N255">
            <v>2.784</v>
          </cell>
          <cell r="O255">
            <v>0.441</v>
          </cell>
          <cell r="P255">
            <v>0.998</v>
          </cell>
          <cell r="Q255">
            <v>1.9780000000000002</v>
          </cell>
          <cell r="R255">
            <v>3.5669999999999997</v>
          </cell>
          <cell r="S255">
            <v>4.413</v>
          </cell>
          <cell r="T255">
            <v>17.641000000000002</v>
          </cell>
        </row>
        <row r="256">
          <cell r="A256">
            <v>145</v>
          </cell>
          <cell r="B256">
            <v>191</v>
          </cell>
          <cell r="C256" t="str">
            <v>Croatia</v>
          </cell>
          <cell r="D256">
            <v>0</v>
          </cell>
          <cell r="E256">
            <v>4</v>
          </cell>
          <cell r="F256" t="str">
            <v>Euro</v>
          </cell>
          <cell r="G256">
            <v>2</v>
          </cell>
          <cell r="H256" t="str">
            <v>fse</v>
          </cell>
          <cell r="I256">
            <v>1</v>
          </cell>
          <cell r="J256" t="str">
            <v>low and middle</v>
          </cell>
          <cell r="K256" t="str">
            <v>females</v>
          </cell>
          <cell r="L256" t="str">
            <v>1995-2000</v>
          </cell>
          <cell r="M256">
            <v>125.279</v>
          </cell>
          <cell r="N256">
            <v>1.295</v>
          </cell>
          <cell r="O256">
            <v>0.296</v>
          </cell>
          <cell r="P256">
            <v>0.883</v>
          </cell>
          <cell r="Q256">
            <v>2.706</v>
          </cell>
          <cell r="R256">
            <v>9.626000000000001</v>
          </cell>
          <cell r="S256">
            <v>20.675</v>
          </cell>
          <cell r="T256">
            <v>89.798</v>
          </cell>
        </row>
        <row r="257">
          <cell r="A257">
            <v>166</v>
          </cell>
          <cell r="B257">
            <v>192</v>
          </cell>
          <cell r="C257" t="str">
            <v>Cuba</v>
          </cell>
          <cell r="D257">
            <v>0</v>
          </cell>
          <cell r="E257">
            <v>2</v>
          </cell>
          <cell r="F257" t="str">
            <v>Amro</v>
          </cell>
          <cell r="G257">
            <v>7</v>
          </cell>
          <cell r="H257" t="str">
            <v>lac</v>
          </cell>
          <cell r="I257">
            <v>1</v>
          </cell>
          <cell r="J257" t="str">
            <v>low and middle</v>
          </cell>
          <cell r="K257" t="str">
            <v>females</v>
          </cell>
          <cell r="L257" t="str">
            <v>1995-2000</v>
          </cell>
          <cell r="M257">
            <v>178.393</v>
          </cell>
          <cell r="N257">
            <v>3.558</v>
          </cell>
          <cell r="O257">
            <v>1.1989999999999998</v>
          </cell>
          <cell r="P257">
            <v>5.675</v>
          </cell>
          <cell r="Q257">
            <v>9.322</v>
          </cell>
          <cell r="R257">
            <v>20.957</v>
          </cell>
          <cell r="S257">
            <v>24.333</v>
          </cell>
          <cell r="T257">
            <v>113.34899999999999</v>
          </cell>
        </row>
        <row r="258">
          <cell r="A258">
            <v>104</v>
          </cell>
          <cell r="B258">
            <v>196</v>
          </cell>
          <cell r="C258" t="str">
            <v>Cyprus</v>
          </cell>
          <cell r="D258">
            <v>0</v>
          </cell>
          <cell r="E258">
            <v>3</v>
          </cell>
          <cell r="F258" t="str">
            <v>Emro</v>
          </cell>
          <cell r="G258">
            <v>8</v>
          </cell>
          <cell r="H258" t="str">
            <v>mec</v>
          </cell>
          <cell r="I258">
            <v>4</v>
          </cell>
          <cell r="J258" t="str">
            <v>high</v>
          </cell>
          <cell r="K258" t="str">
            <v>females</v>
          </cell>
          <cell r="L258" t="str">
            <v>1995-2000</v>
          </cell>
          <cell r="M258">
            <v>13.247</v>
          </cell>
          <cell r="N258">
            <v>0.242</v>
          </cell>
          <cell r="O258">
            <v>0.038000000000000006</v>
          </cell>
          <cell r="P258">
            <v>0.17</v>
          </cell>
          <cell r="Q258">
            <v>0.317</v>
          </cell>
          <cell r="R258">
            <v>1.014</v>
          </cell>
          <cell r="S258">
            <v>1.483</v>
          </cell>
          <cell r="T258">
            <v>9.982999999999999</v>
          </cell>
        </row>
        <row r="259">
          <cell r="A259">
            <v>123</v>
          </cell>
          <cell r="B259">
            <v>203</v>
          </cell>
          <cell r="C259" t="str">
            <v>Czech Republic</v>
          </cell>
          <cell r="D259">
            <v>0</v>
          </cell>
          <cell r="E259">
            <v>4</v>
          </cell>
          <cell r="F259" t="str">
            <v>Euro</v>
          </cell>
          <cell r="G259">
            <v>2</v>
          </cell>
          <cell r="H259" t="str">
            <v>fse</v>
          </cell>
          <cell r="I259">
            <v>1</v>
          </cell>
          <cell r="J259" t="str">
            <v>low and middle</v>
          </cell>
          <cell r="K259" t="str">
            <v>females</v>
          </cell>
          <cell r="L259" t="str">
            <v>1995-2000</v>
          </cell>
          <cell r="M259">
            <v>279.121</v>
          </cell>
          <cell r="N259">
            <v>1.71</v>
          </cell>
          <cell r="O259">
            <v>0.591</v>
          </cell>
          <cell r="P259">
            <v>2.053</v>
          </cell>
          <cell r="Q259">
            <v>5.185</v>
          </cell>
          <cell r="R259">
            <v>21.612</v>
          </cell>
          <cell r="S259">
            <v>36.497</v>
          </cell>
          <cell r="T259">
            <v>211.47300000000004</v>
          </cell>
        </row>
        <row r="260">
          <cell r="A260">
            <v>48</v>
          </cell>
          <cell r="B260">
            <v>204</v>
          </cell>
          <cell r="C260" t="str">
            <v>Benin</v>
          </cell>
          <cell r="D260">
            <v>0</v>
          </cell>
          <cell r="E260">
            <v>1</v>
          </cell>
          <cell r="F260" t="str">
            <v>Afro</v>
          </cell>
          <cell r="G260">
            <v>6</v>
          </cell>
          <cell r="H260" t="str">
            <v>ssa</v>
          </cell>
          <cell r="I260">
            <v>1</v>
          </cell>
          <cell r="J260" t="str">
            <v>low and middle</v>
          </cell>
          <cell r="K260" t="str">
            <v>females</v>
          </cell>
          <cell r="L260" t="str">
            <v>1995-2000</v>
          </cell>
          <cell r="M260">
            <v>173.3</v>
          </cell>
          <cell r="N260">
            <v>74.037</v>
          </cell>
          <cell r="O260">
            <v>18.302</v>
          </cell>
          <cell r="P260">
            <v>15.648</v>
          </cell>
          <cell r="Q260">
            <v>17.394000000000002</v>
          </cell>
          <cell r="R260">
            <v>14.155</v>
          </cell>
          <cell r="S260">
            <v>11.206</v>
          </cell>
          <cell r="T260">
            <v>22.558</v>
          </cell>
        </row>
        <row r="261">
          <cell r="A261">
            <v>132</v>
          </cell>
          <cell r="B261">
            <v>208</v>
          </cell>
          <cell r="C261" t="str">
            <v>Denmark</v>
          </cell>
          <cell r="D261">
            <v>0</v>
          </cell>
          <cell r="E261">
            <v>4</v>
          </cell>
          <cell r="F261" t="str">
            <v>Euro</v>
          </cell>
          <cell r="G261">
            <v>1</v>
          </cell>
          <cell r="H261" t="str">
            <v>eme</v>
          </cell>
          <cell r="I261">
            <v>4</v>
          </cell>
          <cell r="J261" t="str">
            <v>high</v>
          </cell>
          <cell r="K261" t="str">
            <v>females</v>
          </cell>
          <cell r="L261" t="str">
            <v>1995-2000</v>
          </cell>
          <cell r="M261">
            <v>153.093</v>
          </cell>
          <cell r="N261">
            <v>1.183</v>
          </cell>
          <cell r="O261">
            <v>0.21400000000000002</v>
          </cell>
          <cell r="P261">
            <v>0.842</v>
          </cell>
          <cell r="Q261">
            <v>3.06</v>
          </cell>
          <cell r="R261">
            <v>13.71</v>
          </cell>
          <cell r="S261">
            <v>17.995</v>
          </cell>
          <cell r="T261">
            <v>116.08900000000001</v>
          </cell>
        </row>
        <row r="262">
          <cell r="A262">
            <v>167</v>
          </cell>
          <cell r="B262">
            <v>214</v>
          </cell>
          <cell r="C262" t="str">
            <v>Dominican Republic</v>
          </cell>
          <cell r="D262">
            <v>0</v>
          </cell>
          <cell r="E262">
            <v>2</v>
          </cell>
          <cell r="F262" t="str">
            <v>Amro</v>
          </cell>
          <cell r="G262">
            <v>7</v>
          </cell>
          <cell r="H262" t="str">
            <v>lac</v>
          </cell>
          <cell r="I262">
            <v>1</v>
          </cell>
          <cell r="J262" t="str">
            <v>low and middle</v>
          </cell>
          <cell r="K262" t="str">
            <v>females</v>
          </cell>
          <cell r="L262" t="str">
            <v>1995-2000</v>
          </cell>
          <cell r="M262">
            <v>94.394</v>
          </cell>
          <cell r="N262">
            <v>19.808</v>
          </cell>
          <cell r="O262">
            <v>2.89</v>
          </cell>
          <cell r="P262">
            <v>5.236</v>
          </cell>
          <cell r="Q262">
            <v>8.164</v>
          </cell>
          <cell r="R262">
            <v>11.137</v>
          </cell>
          <cell r="S262">
            <v>12.69</v>
          </cell>
          <cell r="T262">
            <v>34.469</v>
          </cell>
        </row>
        <row r="263">
          <cell r="A263">
            <v>190</v>
          </cell>
          <cell r="B263">
            <v>218</v>
          </cell>
          <cell r="C263" t="str">
            <v>Ecuador</v>
          </cell>
          <cell r="D263">
            <v>0</v>
          </cell>
          <cell r="E263">
            <v>2</v>
          </cell>
          <cell r="F263" t="str">
            <v>Amro</v>
          </cell>
          <cell r="G263">
            <v>7</v>
          </cell>
          <cell r="H263" t="str">
            <v>lac</v>
          </cell>
          <cell r="I263">
            <v>1</v>
          </cell>
          <cell r="J263" t="str">
            <v>low and middle</v>
          </cell>
          <cell r="K263" t="str">
            <v>females</v>
          </cell>
          <cell r="L263" t="str">
            <v>1995-2000</v>
          </cell>
          <cell r="M263">
            <v>160.185</v>
          </cell>
          <cell r="N263">
            <v>40.336</v>
          </cell>
          <cell r="O263">
            <v>4.7219999999999995</v>
          </cell>
          <cell r="P263">
            <v>9.83</v>
          </cell>
          <cell r="Q263">
            <v>12.409</v>
          </cell>
          <cell r="R263">
            <v>16.48</v>
          </cell>
          <cell r="S263">
            <v>17.947000000000003</v>
          </cell>
          <cell r="T263">
            <v>58.461</v>
          </cell>
        </row>
        <row r="264">
          <cell r="A264">
            <v>178</v>
          </cell>
          <cell r="B264">
            <v>222</v>
          </cell>
          <cell r="C264" t="str">
            <v>El Salvador</v>
          </cell>
          <cell r="D264">
            <v>0</v>
          </cell>
          <cell r="E264">
            <v>2</v>
          </cell>
          <cell r="F264" t="str">
            <v>Amro</v>
          </cell>
          <cell r="G264">
            <v>7</v>
          </cell>
          <cell r="H264" t="str">
            <v>lac</v>
          </cell>
          <cell r="I264">
            <v>1</v>
          </cell>
          <cell r="J264" t="str">
            <v>low and middle</v>
          </cell>
          <cell r="K264" t="str">
            <v>females</v>
          </cell>
          <cell r="L264" t="str">
            <v>1995-2000</v>
          </cell>
          <cell r="M264">
            <v>82.934</v>
          </cell>
          <cell r="N264">
            <v>15.03</v>
          </cell>
          <cell r="O264">
            <v>2.248</v>
          </cell>
          <cell r="P264">
            <v>6.291</v>
          </cell>
          <cell r="Q264">
            <v>7.468999999999999</v>
          </cell>
          <cell r="R264">
            <v>9.781</v>
          </cell>
          <cell r="S264">
            <v>10.339</v>
          </cell>
          <cell r="T264">
            <v>31.776</v>
          </cell>
        </row>
        <row r="265">
          <cell r="A265">
            <v>31</v>
          </cell>
          <cell r="B265">
            <v>226</v>
          </cell>
          <cell r="C265" t="str">
            <v>Equatorial Guinea</v>
          </cell>
          <cell r="D265">
            <v>0</v>
          </cell>
          <cell r="E265">
            <v>1</v>
          </cell>
          <cell r="F265" t="str">
            <v>Afro</v>
          </cell>
          <cell r="G265">
            <v>6</v>
          </cell>
          <cell r="H265" t="str">
            <v>ssa</v>
          </cell>
          <cell r="I265">
            <v>1</v>
          </cell>
          <cell r="J265" t="str">
            <v>low and middle</v>
          </cell>
          <cell r="K265" t="str">
            <v>females</v>
          </cell>
          <cell r="L265" t="str">
            <v>1995-2000</v>
          </cell>
          <cell r="M265">
            <v>16.691</v>
          </cell>
          <cell r="N265">
            <v>7.31</v>
          </cell>
          <cell r="O265">
            <v>1.396</v>
          </cell>
          <cell r="P265">
            <v>1.347</v>
          </cell>
          <cell r="Q265">
            <v>1.309</v>
          </cell>
          <cell r="R265">
            <v>1.327</v>
          </cell>
          <cell r="S265">
            <v>1.366</v>
          </cell>
          <cell r="T265">
            <v>2.6359999999999997</v>
          </cell>
        </row>
        <row r="266">
          <cell r="A266">
            <v>11</v>
          </cell>
          <cell r="B266">
            <v>231</v>
          </cell>
          <cell r="C266" t="str">
            <v>Ethiopia</v>
          </cell>
          <cell r="D266">
            <v>0</v>
          </cell>
          <cell r="E266">
            <v>1</v>
          </cell>
          <cell r="F266" t="str">
            <v>Afro</v>
          </cell>
          <cell r="G266">
            <v>6</v>
          </cell>
          <cell r="H266" t="str">
            <v>ssa</v>
          </cell>
          <cell r="I266">
            <v>1</v>
          </cell>
          <cell r="J266" t="str">
            <v>low and middle</v>
          </cell>
          <cell r="K266" t="str">
            <v>females</v>
          </cell>
          <cell r="L266" t="str">
            <v>1995-2000</v>
          </cell>
          <cell r="M266">
            <v>2829.905</v>
          </cell>
          <cell r="N266">
            <v>1153.869</v>
          </cell>
          <cell r="O266">
            <v>265.86</v>
          </cell>
          <cell r="P266">
            <v>267.685</v>
          </cell>
          <cell r="Q266">
            <v>375.39</v>
          </cell>
          <cell r="R266">
            <v>298.51800000000003</v>
          </cell>
          <cell r="S266">
            <v>182.53199999999998</v>
          </cell>
          <cell r="T266">
            <v>286.05100000000004</v>
          </cell>
        </row>
        <row r="267">
          <cell r="A267">
            <v>10</v>
          </cell>
          <cell r="B267">
            <v>232</v>
          </cell>
          <cell r="C267" t="str">
            <v>Eritrea</v>
          </cell>
          <cell r="D267">
            <v>0</v>
          </cell>
          <cell r="E267">
            <v>1</v>
          </cell>
          <cell r="F267" t="str">
            <v>Afro</v>
          </cell>
          <cell r="G267">
            <v>6</v>
          </cell>
          <cell r="H267" t="str">
            <v>ssa</v>
          </cell>
          <cell r="I267">
            <v>1</v>
          </cell>
          <cell r="J267" t="str">
            <v>low and middle</v>
          </cell>
          <cell r="K267" t="str">
            <v>females</v>
          </cell>
          <cell r="L267" t="str">
            <v>1995-2000</v>
          </cell>
          <cell r="M267">
            <v>120.968</v>
          </cell>
          <cell r="N267">
            <v>49.423</v>
          </cell>
          <cell r="O267">
            <v>10.34</v>
          </cell>
          <cell r="P267">
            <v>11.704</v>
          </cell>
          <cell r="Q267">
            <v>13.27</v>
          </cell>
          <cell r="R267">
            <v>12.462</v>
          </cell>
          <cell r="S267">
            <v>9.372</v>
          </cell>
          <cell r="T267">
            <v>14.396999999999998</v>
          </cell>
        </row>
        <row r="268">
          <cell r="A268">
            <v>133</v>
          </cell>
          <cell r="B268">
            <v>233</v>
          </cell>
          <cell r="C268" t="str">
            <v>Estonia</v>
          </cell>
          <cell r="D268">
            <v>0</v>
          </cell>
          <cell r="E268">
            <v>4</v>
          </cell>
          <cell r="F268" t="str">
            <v>Euro</v>
          </cell>
          <cell r="G268">
            <v>2</v>
          </cell>
          <cell r="H268" t="str">
            <v>fse</v>
          </cell>
          <cell r="I268">
            <v>1</v>
          </cell>
          <cell r="J268" t="str">
            <v>low and middle</v>
          </cell>
          <cell r="K268" t="str">
            <v>females</v>
          </cell>
          <cell r="L268" t="str">
            <v>1995-2000</v>
          </cell>
          <cell r="M268">
            <v>48.937</v>
          </cell>
          <cell r="N268">
            <v>0.564</v>
          </cell>
          <cell r="O268">
            <v>0.17</v>
          </cell>
          <cell r="P268">
            <v>0.509</v>
          </cell>
          <cell r="Q268">
            <v>1.27</v>
          </cell>
          <cell r="R268">
            <v>3.8409999999999997</v>
          </cell>
          <cell r="S268">
            <v>7.9079999999999995</v>
          </cell>
          <cell r="T268">
            <v>34.675</v>
          </cell>
        </row>
        <row r="269">
          <cell r="A269">
            <v>205</v>
          </cell>
          <cell r="B269">
            <v>242</v>
          </cell>
          <cell r="C269" t="str">
            <v>Fiji</v>
          </cell>
          <cell r="D269">
            <v>0</v>
          </cell>
          <cell r="E269">
            <v>6</v>
          </cell>
          <cell r="F269" t="str">
            <v>Wpro</v>
          </cell>
          <cell r="G269">
            <v>5</v>
          </cell>
          <cell r="H269" t="str">
            <v>oai</v>
          </cell>
          <cell r="I269">
            <v>1</v>
          </cell>
          <cell r="J269" t="str">
            <v>low and middle</v>
          </cell>
          <cell r="K269" t="str">
            <v>females</v>
          </cell>
          <cell r="L269" t="str">
            <v>1995-2000</v>
          </cell>
          <cell r="M269">
            <v>7.564</v>
          </cell>
          <cell r="N269">
            <v>0.764</v>
          </cell>
          <cell r="O269">
            <v>0.094</v>
          </cell>
          <cell r="P269">
            <v>0.266</v>
          </cell>
          <cell r="Q269">
            <v>0.483</v>
          </cell>
          <cell r="R269">
            <v>1.1179999999999999</v>
          </cell>
          <cell r="S269">
            <v>1.421</v>
          </cell>
          <cell r="T269">
            <v>3.418</v>
          </cell>
        </row>
        <row r="270">
          <cell r="A270">
            <v>134</v>
          </cell>
          <cell r="B270">
            <v>246</v>
          </cell>
          <cell r="C270" t="str">
            <v>Finland</v>
          </cell>
          <cell r="D270">
            <v>0</v>
          </cell>
          <cell r="E270">
            <v>4</v>
          </cell>
          <cell r="F270" t="str">
            <v>Euro</v>
          </cell>
          <cell r="G270">
            <v>1</v>
          </cell>
          <cell r="H270" t="str">
            <v>eme</v>
          </cell>
          <cell r="I270">
            <v>4</v>
          </cell>
          <cell r="J270" t="str">
            <v>high</v>
          </cell>
          <cell r="K270" t="str">
            <v>females</v>
          </cell>
          <cell r="L270" t="str">
            <v>1995-2000</v>
          </cell>
          <cell r="M270">
            <v>125.008</v>
          </cell>
          <cell r="N270">
            <v>0.92</v>
          </cell>
          <cell r="O270">
            <v>0.169</v>
          </cell>
          <cell r="P270">
            <v>0.821</v>
          </cell>
          <cell r="Q270">
            <v>2.2039999999999997</v>
          </cell>
          <cell r="R270">
            <v>7.225</v>
          </cell>
          <cell r="S270">
            <v>12.461</v>
          </cell>
          <cell r="T270">
            <v>101.208</v>
          </cell>
        </row>
        <row r="271">
          <cell r="A271">
            <v>157</v>
          </cell>
          <cell r="B271">
            <v>250</v>
          </cell>
          <cell r="C271" t="str">
            <v>France</v>
          </cell>
          <cell r="D271">
            <v>0</v>
          </cell>
          <cell r="E271">
            <v>4</v>
          </cell>
          <cell r="F271" t="str">
            <v>Euro</v>
          </cell>
          <cell r="G271">
            <v>1</v>
          </cell>
          <cell r="H271" t="str">
            <v>eme</v>
          </cell>
          <cell r="I271">
            <v>4</v>
          </cell>
          <cell r="J271" t="str">
            <v>high</v>
          </cell>
          <cell r="K271" t="str">
            <v>females</v>
          </cell>
          <cell r="L271" t="str">
            <v>1995-2000</v>
          </cell>
          <cell r="M271">
            <v>1302.882</v>
          </cell>
          <cell r="N271">
            <v>11.687</v>
          </cell>
          <cell r="O271">
            <v>2.487</v>
          </cell>
          <cell r="P271">
            <v>11.984</v>
          </cell>
          <cell r="Q271">
            <v>31.365</v>
          </cell>
          <cell r="R271">
            <v>73.591</v>
          </cell>
          <cell r="S271">
            <v>114.98</v>
          </cell>
          <cell r="T271">
            <v>1056.788</v>
          </cell>
        </row>
        <row r="272">
          <cell r="A272">
            <v>213</v>
          </cell>
          <cell r="B272">
            <v>258</v>
          </cell>
          <cell r="C272" t="str">
            <v>French Polynesia</v>
          </cell>
          <cell r="G272">
            <v>5</v>
          </cell>
          <cell r="H272" t="str">
            <v>oai</v>
          </cell>
          <cell r="I272">
            <v>4</v>
          </cell>
          <cell r="J272" t="str">
            <v>high</v>
          </cell>
          <cell r="K272" t="str">
            <v>females</v>
          </cell>
          <cell r="L272" t="str">
            <v>1995-2000</v>
          </cell>
          <cell r="M272">
            <v>2.164</v>
          </cell>
          <cell r="N272">
            <v>0.179</v>
          </cell>
          <cell r="O272">
            <v>0.032</v>
          </cell>
          <cell r="P272">
            <v>0.074</v>
          </cell>
          <cell r="Q272">
            <v>0.15200000000000002</v>
          </cell>
          <cell r="R272">
            <v>0.36</v>
          </cell>
          <cell r="S272">
            <v>0.44</v>
          </cell>
          <cell r="T272">
            <v>0.927</v>
          </cell>
        </row>
        <row r="273">
          <cell r="A273">
            <v>9</v>
          </cell>
          <cell r="B273">
            <v>262</v>
          </cell>
          <cell r="C273" t="str">
            <v>Djibouti</v>
          </cell>
          <cell r="D273">
            <v>0</v>
          </cell>
          <cell r="E273">
            <v>3</v>
          </cell>
          <cell r="F273" t="str">
            <v>Emro</v>
          </cell>
          <cell r="G273">
            <v>6</v>
          </cell>
          <cell r="H273" t="str">
            <v>ssa</v>
          </cell>
          <cell r="I273">
            <v>1</v>
          </cell>
          <cell r="J273" t="str">
            <v>low and middle</v>
          </cell>
          <cell r="K273" t="str">
            <v>females</v>
          </cell>
          <cell r="L273" t="str">
            <v>1995-2000</v>
          </cell>
          <cell r="M273">
            <v>21.989</v>
          </cell>
          <cell r="N273">
            <v>9.408</v>
          </cell>
          <cell r="O273">
            <v>1.943</v>
          </cell>
          <cell r="P273">
            <v>2.073</v>
          </cell>
          <cell r="Q273">
            <v>1.9729999999999999</v>
          </cell>
          <cell r="R273">
            <v>2.015</v>
          </cell>
          <cell r="S273">
            <v>1.791</v>
          </cell>
          <cell r="T273">
            <v>2.7859999999999996</v>
          </cell>
        </row>
        <row r="274">
          <cell r="A274">
            <v>32</v>
          </cell>
          <cell r="B274">
            <v>266</v>
          </cell>
          <cell r="C274" t="str">
            <v>Gabon</v>
          </cell>
          <cell r="D274">
            <v>0</v>
          </cell>
          <cell r="E274">
            <v>1</v>
          </cell>
          <cell r="F274" t="str">
            <v>Afro</v>
          </cell>
          <cell r="G274">
            <v>6</v>
          </cell>
          <cell r="H274" t="str">
            <v>ssa</v>
          </cell>
          <cell r="I274">
            <v>1</v>
          </cell>
          <cell r="J274" t="str">
            <v>low and middle</v>
          </cell>
          <cell r="K274" t="str">
            <v>females</v>
          </cell>
          <cell r="L274" t="str">
            <v>1995-2000</v>
          </cell>
          <cell r="M274">
            <v>44.861</v>
          </cell>
          <cell r="N274">
            <v>13.746</v>
          </cell>
          <cell r="O274">
            <v>2.976</v>
          </cell>
          <cell r="P274">
            <v>3.322</v>
          </cell>
          <cell r="Q274">
            <v>4.3309999999999995</v>
          </cell>
          <cell r="R274">
            <v>5.077</v>
          </cell>
          <cell r="S274">
            <v>4.6080000000000005</v>
          </cell>
          <cell r="T274">
            <v>10.801</v>
          </cell>
        </row>
        <row r="275">
          <cell r="A275">
            <v>106</v>
          </cell>
          <cell r="B275">
            <v>268</v>
          </cell>
          <cell r="C275" t="str">
            <v>Georgia</v>
          </cell>
          <cell r="D275">
            <v>0</v>
          </cell>
          <cell r="E275">
            <v>4</v>
          </cell>
          <cell r="F275" t="str">
            <v>Euro</v>
          </cell>
          <cell r="G275">
            <v>8</v>
          </cell>
          <cell r="H275" t="str">
            <v>mec</v>
          </cell>
          <cell r="I275">
            <v>1</v>
          </cell>
          <cell r="J275" t="str">
            <v>low and middle</v>
          </cell>
          <cell r="K275" t="str">
            <v>females</v>
          </cell>
          <cell r="L275" t="str">
            <v>1995-2000</v>
          </cell>
          <cell r="M275">
            <v>116.683</v>
          </cell>
          <cell r="N275">
            <v>3.391</v>
          </cell>
          <cell r="O275">
            <v>0.42</v>
          </cell>
          <cell r="P275">
            <v>1.3679999999999999</v>
          </cell>
          <cell r="Q275">
            <v>3.289</v>
          </cell>
          <cell r="R275">
            <v>9.164</v>
          </cell>
          <cell r="S275">
            <v>20.433999999999997</v>
          </cell>
          <cell r="T275">
            <v>78.617</v>
          </cell>
        </row>
        <row r="276">
          <cell r="A276">
            <v>52</v>
          </cell>
          <cell r="B276">
            <v>270</v>
          </cell>
          <cell r="C276" t="str">
            <v>Gambia</v>
          </cell>
          <cell r="D276">
            <v>0</v>
          </cell>
          <cell r="E276">
            <v>1</v>
          </cell>
          <cell r="F276" t="str">
            <v>Afro</v>
          </cell>
          <cell r="G276">
            <v>6</v>
          </cell>
          <cell r="H276" t="str">
            <v>ssa</v>
          </cell>
          <cell r="I276">
            <v>1</v>
          </cell>
          <cell r="J276" t="str">
            <v>low and middle</v>
          </cell>
          <cell r="K276" t="str">
            <v>females</v>
          </cell>
          <cell r="L276" t="str">
            <v>1995-2000</v>
          </cell>
          <cell r="M276">
            <v>49.912</v>
          </cell>
          <cell r="N276">
            <v>23.344</v>
          </cell>
          <cell r="O276">
            <v>4.4</v>
          </cell>
          <cell r="P276">
            <v>4.409000000000001</v>
          </cell>
          <cell r="Q276">
            <v>4.822</v>
          </cell>
          <cell r="R276">
            <v>4.316999999999999</v>
          </cell>
          <cell r="S276">
            <v>3.5469999999999997</v>
          </cell>
          <cell r="T276">
            <v>5.073</v>
          </cell>
        </row>
        <row r="277">
          <cell r="A277">
            <v>105</v>
          </cell>
          <cell r="B277">
            <v>274</v>
          </cell>
          <cell r="C277" t="str">
            <v>Gaza Strip</v>
          </cell>
          <cell r="G277">
            <v>8</v>
          </cell>
          <cell r="H277" t="str">
            <v>mec</v>
          </cell>
          <cell r="I277">
            <v>1</v>
          </cell>
          <cell r="J277" t="str">
            <v>low and middle</v>
          </cell>
          <cell r="K277" t="str">
            <v>females</v>
          </cell>
          <cell r="L277" t="str">
            <v>1995-2000</v>
          </cell>
          <cell r="M277">
            <v>9.843</v>
          </cell>
          <cell r="N277">
            <v>2.804</v>
          </cell>
          <cell r="O277">
            <v>0.229</v>
          </cell>
          <cell r="P277">
            <v>0.43600000000000005</v>
          </cell>
          <cell r="Q277">
            <v>0.482</v>
          </cell>
          <cell r="R277">
            <v>0.9219999999999999</v>
          </cell>
          <cell r="S277">
            <v>1.433</v>
          </cell>
          <cell r="T277">
            <v>3.5369999999999995</v>
          </cell>
        </row>
        <row r="278">
          <cell r="A278">
            <v>158</v>
          </cell>
          <cell r="B278">
            <v>276</v>
          </cell>
          <cell r="C278" t="str">
            <v>Germany</v>
          </cell>
          <cell r="D278">
            <v>0</v>
          </cell>
          <cell r="E278">
            <v>4</v>
          </cell>
          <cell r="F278" t="str">
            <v>Euro</v>
          </cell>
          <cell r="G278">
            <v>1</v>
          </cell>
          <cell r="H278" t="str">
            <v>eme</v>
          </cell>
          <cell r="I278">
            <v>4</v>
          </cell>
          <cell r="J278" t="str">
            <v>high</v>
          </cell>
          <cell r="K278" t="str">
            <v>females</v>
          </cell>
          <cell r="L278" t="str">
            <v>1995-2000</v>
          </cell>
          <cell r="M278">
            <v>2351.09</v>
          </cell>
          <cell r="N278">
            <v>10.788</v>
          </cell>
          <cell r="O278">
            <v>2.6020000000000003</v>
          </cell>
          <cell r="P278">
            <v>11.689</v>
          </cell>
          <cell r="Q278">
            <v>42.343</v>
          </cell>
          <cell r="R278">
            <v>132.62099999999998</v>
          </cell>
          <cell r="S278">
            <v>238.483</v>
          </cell>
          <cell r="T278">
            <v>1912.564</v>
          </cell>
        </row>
        <row r="279">
          <cell r="A279">
            <v>53</v>
          </cell>
          <cell r="B279">
            <v>288</v>
          </cell>
          <cell r="C279" t="str">
            <v>Ghana</v>
          </cell>
          <cell r="D279">
            <v>0</v>
          </cell>
          <cell r="E279">
            <v>1</v>
          </cell>
          <cell r="F279" t="str">
            <v>Afro</v>
          </cell>
          <cell r="G279">
            <v>6</v>
          </cell>
          <cell r="H279" t="str">
            <v>ssa</v>
          </cell>
          <cell r="I279">
            <v>1</v>
          </cell>
          <cell r="J279" t="str">
            <v>low and middle</v>
          </cell>
          <cell r="K279" t="str">
            <v>females</v>
          </cell>
          <cell r="L279" t="str">
            <v>1995-2000</v>
          </cell>
          <cell r="M279">
            <v>419.161</v>
          </cell>
          <cell r="N279">
            <v>166.088</v>
          </cell>
          <cell r="O279">
            <v>32.448</v>
          </cell>
          <cell r="P279">
            <v>37.354</v>
          </cell>
          <cell r="Q279">
            <v>35.157</v>
          </cell>
          <cell r="R279">
            <v>37.403</v>
          </cell>
          <cell r="S279">
            <v>36.224000000000004</v>
          </cell>
          <cell r="T279">
            <v>74.48700000000001</v>
          </cell>
        </row>
        <row r="280">
          <cell r="A280">
            <v>146</v>
          </cell>
          <cell r="B280">
            <v>300</v>
          </cell>
          <cell r="C280" t="str">
            <v>Greece</v>
          </cell>
          <cell r="D280">
            <v>0</v>
          </cell>
          <cell r="E280">
            <v>4</v>
          </cell>
          <cell r="F280" t="str">
            <v>Euro</v>
          </cell>
          <cell r="G280">
            <v>1</v>
          </cell>
          <cell r="H280" t="str">
            <v>eme</v>
          </cell>
          <cell r="I280">
            <v>4</v>
          </cell>
          <cell r="J280" t="str">
            <v>high</v>
          </cell>
          <cell r="K280" t="str">
            <v>females</v>
          </cell>
          <cell r="L280" t="str">
            <v>1995-2000</v>
          </cell>
          <cell r="M280">
            <v>240.309</v>
          </cell>
          <cell r="N280">
            <v>2.042</v>
          </cell>
          <cell r="O280">
            <v>0.26</v>
          </cell>
          <cell r="P280">
            <v>1.66</v>
          </cell>
          <cell r="Q280">
            <v>3.495</v>
          </cell>
          <cell r="R280">
            <v>11.582</v>
          </cell>
          <cell r="S280">
            <v>26.918999999999997</v>
          </cell>
          <cell r="T280">
            <v>194.351</v>
          </cell>
        </row>
        <row r="281">
          <cell r="A281">
            <v>168</v>
          </cell>
          <cell r="B281">
            <v>312</v>
          </cell>
          <cell r="C281" t="str">
            <v>Guadeloupe</v>
          </cell>
          <cell r="G281">
            <v>7</v>
          </cell>
          <cell r="H281" t="str">
            <v>lac</v>
          </cell>
          <cell r="I281">
            <v>1</v>
          </cell>
          <cell r="J281" t="str">
            <v>low and middle</v>
          </cell>
          <cell r="K281" t="str">
            <v>females</v>
          </cell>
          <cell r="L281" t="str">
            <v>1995-2000</v>
          </cell>
          <cell r="M281">
            <v>5.703</v>
          </cell>
          <cell r="N281">
            <v>0.159</v>
          </cell>
          <cell r="O281">
            <v>0.017</v>
          </cell>
          <cell r="P281">
            <v>0.094</v>
          </cell>
          <cell r="Q281">
            <v>0.369</v>
          </cell>
          <cell r="R281">
            <v>0.455</v>
          </cell>
          <cell r="S281">
            <v>0.704</v>
          </cell>
          <cell r="T281">
            <v>3.905</v>
          </cell>
        </row>
        <row r="282">
          <cell r="A282">
            <v>211</v>
          </cell>
          <cell r="B282">
            <v>316</v>
          </cell>
          <cell r="C282" t="str">
            <v>Guam</v>
          </cell>
          <cell r="G282">
            <v>5</v>
          </cell>
          <cell r="H282" t="str">
            <v>oai</v>
          </cell>
          <cell r="I282">
            <v>4</v>
          </cell>
          <cell r="J282" t="str">
            <v>high</v>
          </cell>
          <cell r="K282" t="str">
            <v>females</v>
          </cell>
          <cell r="L282" t="str">
            <v>1995-2000</v>
          </cell>
          <cell r="M282">
            <v>1.452</v>
          </cell>
          <cell r="N282">
            <v>0.126</v>
          </cell>
          <cell r="O282">
            <v>0.018000000000000002</v>
          </cell>
          <cell r="P282">
            <v>0.058</v>
          </cell>
          <cell r="Q282">
            <v>0.128</v>
          </cell>
          <cell r="R282">
            <v>0.23700000000000002</v>
          </cell>
          <cell r="S282">
            <v>0.273</v>
          </cell>
          <cell r="T282">
            <v>0.6120000000000001</v>
          </cell>
        </row>
        <row r="283">
          <cell r="A283">
            <v>179</v>
          </cell>
          <cell r="B283">
            <v>320</v>
          </cell>
          <cell r="C283" t="str">
            <v>Guatemala</v>
          </cell>
          <cell r="D283">
            <v>0</v>
          </cell>
          <cell r="E283">
            <v>2</v>
          </cell>
          <cell r="F283" t="str">
            <v>Amro</v>
          </cell>
          <cell r="G283">
            <v>7</v>
          </cell>
          <cell r="H283" t="str">
            <v>lac</v>
          </cell>
          <cell r="I283">
            <v>1</v>
          </cell>
          <cell r="J283" t="str">
            <v>low and middle</v>
          </cell>
          <cell r="K283" t="str">
            <v>females</v>
          </cell>
          <cell r="L283" t="str">
            <v>1995-2000</v>
          </cell>
          <cell r="M283">
            <v>169.445</v>
          </cell>
          <cell r="N283">
            <v>54.071</v>
          </cell>
          <cell r="O283">
            <v>7.477</v>
          </cell>
          <cell r="P283">
            <v>13.192</v>
          </cell>
          <cell r="Q283">
            <v>15.343</v>
          </cell>
          <cell r="R283">
            <v>18.441</v>
          </cell>
          <cell r="S283">
            <v>19.861</v>
          </cell>
          <cell r="T283">
            <v>41.06</v>
          </cell>
        </row>
        <row r="284">
          <cell r="A284">
            <v>54</v>
          </cell>
          <cell r="B284">
            <v>324</v>
          </cell>
          <cell r="C284" t="str">
            <v>Guinea</v>
          </cell>
          <cell r="D284">
            <v>0</v>
          </cell>
          <cell r="E284">
            <v>1</v>
          </cell>
          <cell r="F284" t="str">
            <v>Afro</v>
          </cell>
          <cell r="G284">
            <v>6</v>
          </cell>
          <cell r="H284" t="str">
            <v>ssa</v>
          </cell>
          <cell r="I284">
            <v>1</v>
          </cell>
          <cell r="J284" t="str">
            <v>low and middle</v>
          </cell>
          <cell r="K284" t="str">
            <v>females</v>
          </cell>
          <cell r="L284" t="str">
            <v>1995-2000</v>
          </cell>
          <cell r="M284">
            <v>314.594</v>
          </cell>
          <cell r="N284">
            <v>155.7</v>
          </cell>
          <cell r="O284">
            <v>32.517</v>
          </cell>
          <cell r="P284">
            <v>29.058</v>
          </cell>
          <cell r="Q284">
            <v>25.611</v>
          </cell>
          <cell r="R284">
            <v>22.278000000000002</v>
          </cell>
          <cell r="S284">
            <v>19.679000000000002</v>
          </cell>
          <cell r="T284">
            <v>29.751</v>
          </cell>
        </row>
        <row r="285">
          <cell r="A285">
            <v>191</v>
          </cell>
          <cell r="B285">
            <v>328</v>
          </cell>
          <cell r="C285" t="str">
            <v>Guyana</v>
          </cell>
          <cell r="D285">
            <v>0</v>
          </cell>
          <cell r="E285">
            <v>2</v>
          </cell>
          <cell r="F285" t="str">
            <v>Amro</v>
          </cell>
          <cell r="G285">
            <v>7</v>
          </cell>
          <cell r="H285" t="str">
            <v>lac</v>
          </cell>
          <cell r="I285">
            <v>1</v>
          </cell>
          <cell r="J285" t="str">
            <v>low and middle</v>
          </cell>
          <cell r="K285" t="str">
            <v>females</v>
          </cell>
          <cell r="L285" t="str">
            <v>1995-2000</v>
          </cell>
          <cell r="M285">
            <v>13.504</v>
          </cell>
          <cell r="N285">
            <v>2.965</v>
          </cell>
          <cell r="O285">
            <v>0.368</v>
          </cell>
          <cell r="P285">
            <v>0.775</v>
          </cell>
          <cell r="Q285">
            <v>1.335</v>
          </cell>
          <cell r="R285">
            <v>1.678</v>
          </cell>
          <cell r="S285">
            <v>1.9160000000000001</v>
          </cell>
          <cell r="T285">
            <v>4.467</v>
          </cell>
        </row>
        <row r="286">
          <cell r="A286">
            <v>169</v>
          </cell>
          <cell r="B286">
            <v>332</v>
          </cell>
          <cell r="C286" t="str">
            <v>Haiti</v>
          </cell>
          <cell r="D286">
            <v>0</v>
          </cell>
          <cell r="E286">
            <v>2</v>
          </cell>
          <cell r="F286" t="str">
            <v>Amro</v>
          </cell>
          <cell r="G286">
            <v>7</v>
          </cell>
          <cell r="H286" t="str">
            <v>lac</v>
          </cell>
          <cell r="I286">
            <v>1</v>
          </cell>
          <cell r="J286" t="str">
            <v>low and middle</v>
          </cell>
          <cell r="K286" t="str">
            <v>females</v>
          </cell>
          <cell r="L286" t="str">
            <v>1995-2000</v>
          </cell>
          <cell r="M286">
            <v>230.511</v>
          </cell>
          <cell r="N286">
            <v>60.781</v>
          </cell>
          <cell r="O286">
            <v>14.8</v>
          </cell>
          <cell r="P286">
            <v>22.257</v>
          </cell>
          <cell r="Q286">
            <v>28.802</v>
          </cell>
          <cell r="R286">
            <v>31.915</v>
          </cell>
          <cell r="S286">
            <v>25.457</v>
          </cell>
          <cell r="T286">
            <v>46.499</v>
          </cell>
        </row>
        <row r="287">
          <cell r="A287">
            <v>180</v>
          </cell>
          <cell r="B287">
            <v>340</v>
          </cell>
          <cell r="C287" t="str">
            <v>Honduras</v>
          </cell>
          <cell r="D287">
            <v>0</v>
          </cell>
          <cell r="E287">
            <v>2</v>
          </cell>
          <cell r="F287" t="str">
            <v>Amro</v>
          </cell>
          <cell r="G287">
            <v>7</v>
          </cell>
          <cell r="H287" t="str">
            <v>lac</v>
          </cell>
          <cell r="I287">
            <v>1</v>
          </cell>
          <cell r="J287" t="str">
            <v>low and middle</v>
          </cell>
          <cell r="K287" t="str">
            <v>females</v>
          </cell>
          <cell r="L287" t="str">
            <v>1995-2000</v>
          </cell>
          <cell r="M287">
            <v>72.552</v>
          </cell>
          <cell r="N287">
            <v>21.717</v>
          </cell>
          <cell r="O287">
            <v>3.6180000000000003</v>
          </cell>
          <cell r="P287">
            <v>6.209</v>
          </cell>
          <cell r="Q287">
            <v>7.1610000000000005</v>
          </cell>
          <cell r="R287">
            <v>7.270999999999999</v>
          </cell>
          <cell r="S287">
            <v>7.013</v>
          </cell>
          <cell r="T287">
            <v>19.563</v>
          </cell>
        </row>
        <row r="288">
          <cell r="A288">
            <v>67</v>
          </cell>
          <cell r="B288">
            <v>344</v>
          </cell>
          <cell r="C288" t="str">
            <v>China, Hong Kong SAR (6)</v>
          </cell>
          <cell r="G288">
            <v>5</v>
          </cell>
          <cell r="H288" t="str">
            <v>oai</v>
          </cell>
          <cell r="I288">
            <v>4</v>
          </cell>
          <cell r="J288" t="str">
            <v>high</v>
          </cell>
          <cell r="K288" t="str">
            <v>females</v>
          </cell>
          <cell r="L288" t="str">
            <v>1995-2000</v>
          </cell>
          <cell r="M288">
            <v>81.885</v>
          </cell>
          <cell r="N288">
            <v>1.069</v>
          </cell>
          <cell r="O288">
            <v>0.289</v>
          </cell>
          <cell r="P288">
            <v>1.034</v>
          </cell>
          <cell r="Q288">
            <v>2.98</v>
          </cell>
          <cell r="R288">
            <v>6.058</v>
          </cell>
          <cell r="S288">
            <v>12.059000000000001</v>
          </cell>
          <cell r="T288">
            <v>58.396</v>
          </cell>
        </row>
        <row r="289">
          <cell r="A289">
            <v>124</v>
          </cell>
          <cell r="B289">
            <v>348</v>
          </cell>
          <cell r="C289" t="str">
            <v>Hungary</v>
          </cell>
          <cell r="D289">
            <v>0</v>
          </cell>
          <cell r="E289">
            <v>4</v>
          </cell>
          <cell r="F289" t="str">
            <v>Euro</v>
          </cell>
          <cell r="G289">
            <v>2</v>
          </cell>
          <cell r="H289" t="str">
            <v>fse</v>
          </cell>
          <cell r="I289">
            <v>1</v>
          </cell>
          <cell r="J289" t="str">
            <v>low and middle</v>
          </cell>
          <cell r="K289" t="str">
            <v>females</v>
          </cell>
          <cell r="L289" t="str">
            <v>1995-2000</v>
          </cell>
          <cell r="M289">
            <v>336.093</v>
          </cell>
          <cell r="N289">
            <v>2.583</v>
          </cell>
          <cell r="O289">
            <v>0.489</v>
          </cell>
          <cell r="P289">
            <v>2.127</v>
          </cell>
          <cell r="Q289">
            <v>10.622</v>
          </cell>
          <cell r="R289">
            <v>34.444</v>
          </cell>
          <cell r="S289">
            <v>52.283</v>
          </cell>
          <cell r="T289">
            <v>233.545</v>
          </cell>
        </row>
        <row r="290">
          <cell r="A290">
            <v>135</v>
          </cell>
          <cell r="B290">
            <v>352</v>
          </cell>
          <cell r="C290" t="str">
            <v>Iceland</v>
          </cell>
          <cell r="D290">
            <v>0</v>
          </cell>
          <cell r="E290">
            <v>4</v>
          </cell>
          <cell r="F290" t="str">
            <v>Euro</v>
          </cell>
          <cell r="G290">
            <v>1</v>
          </cell>
          <cell r="H290" t="str">
            <v>eme</v>
          </cell>
          <cell r="I290">
            <v>4</v>
          </cell>
          <cell r="J290" t="str">
            <v>high</v>
          </cell>
          <cell r="K290" t="str">
            <v>females</v>
          </cell>
          <cell r="L290" t="str">
            <v>1995-2000</v>
          </cell>
          <cell r="M290">
            <v>4.365</v>
          </cell>
          <cell r="N290">
            <v>0.062</v>
          </cell>
          <cell r="O290">
            <v>0.013000000000000001</v>
          </cell>
          <cell r="P290">
            <v>0.04</v>
          </cell>
          <cell r="Q290">
            <v>0.10700000000000001</v>
          </cell>
          <cell r="R290">
            <v>0.32599999999999996</v>
          </cell>
          <cell r="S290">
            <v>0.47600000000000003</v>
          </cell>
          <cell r="T290">
            <v>3.3409999999999997</v>
          </cell>
        </row>
        <row r="291">
          <cell r="A291">
            <v>77</v>
          </cell>
          <cell r="B291">
            <v>356</v>
          </cell>
          <cell r="C291" t="str">
            <v>India</v>
          </cell>
          <cell r="D291">
            <v>0</v>
          </cell>
          <cell r="E291">
            <v>5</v>
          </cell>
          <cell r="F291" t="str">
            <v>Searo</v>
          </cell>
          <cell r="G291">
            <v>3</v>
          </cell>
          <cell r="H291" t="str">
            <v>ind</v>
          </cell>
          <cell r="I291">
            <v>6</v>
          </cell>
          <cell r="J291" t="str">
            <v>ind</v>
          </cell>
          <cell r="K291" t="str">
            <v>females</v>
          </cell>
          <cell r="L291" t="str">
            <v>1995-2000</v>
          </cell>
          <cell r="M291">
            <v>21035.725</v>
          </cell>
          <cell r="N291">
            <v>6184.709</v>
          </cell>
          <cell r="O291">
            <v>1393.649</v>
          </cell>
          <cell r="P291">
            <v>1276.9080000000001</v>
          </cell>
          <cell r="Q291">
            <v>1295.949</v>
          </cell>
          <cell r="R291">
            <v>2217.504</v>
          </cell>
          <cell r="S291">
            <v>2884.4049999999997</v>
          </cell>
          <cell r="T291">
            <v>5782.601</v>
          </cell>
        </row>
        <row r="292">
          <cell r="A292">
            <v>92</v>
          </cell>
          <cell r="B292">
            <v>360</v>
          </cell>
          <cell r="C292" t="str">
            <v>Indonesia</v>
          </cell>
          <cell r="D292">
            <v>0</v>
          </cell>
          <cell r="E292">
            <v>5</v>
          </cell>
          <cell r="F292" t="str">
            <v>Searo</v>
          </cell>
          <cell r="G292">
            <v>5</v>
          </cell>
          <cell r="H292" t="str">
            <v>oai</v>
          </cell>
          <cell r="I292">
            <v>1</v>
          </cell>
          <cell r="J292" t="str">
            <v>low and middle</v>
          </cell>
          <cell r="K292" t="str">
            <v>females</v>
          </cell>
          <cell r="L292" t="str">
            <v>1995-2000</v>
          </cell>
          <cell r="M292">
            <v>3600.388</v>
          </cell>
          <cell r="N292">
            <v>647.136</v>
          </cell>
          <cell r="O292">
            <v>96.55199999999999</v>
          </cell>
          <cell r="P292">
            <v>264.024</v>
          </cell>
          <cell r="Q292">
            <v>333.064</v>
          </cell>
          <cell r="R292">
            <v>489.507</v>
          </cell>
          <cell r="S292">
            <v>575.789</v>
          </cell>
          <cell r="T292">
            <v>1194.3159999999998</v>
          </cell>
        </row>
        <row r="293">
          <cell r="A293">
            <v>78</v>
          </cell>
          <cell r="B293">
            <v>364</v>
          </cell>
          <cell r="C293" t="str">
            <v>Iran (Islamic Republic of)</v>
          </cell>
          <cell r="D293">
            <v>0</v>
          </cell>
          <cell r="E293">
            <v>3</v>
          </cell>
          <cell r="F293" t="str">
            <v>Emro</v>
          </cell>
          <cell r="G293">
            <v>8</v>
          </cell>
          <cell r="H293" t="str">
            <v>mec</v>
          </cell>
          <cell r="I293">
            <v>1</v>
          </cell>
          <cell r="J293" t="str">
            <v>low and middle</v>
          </cell>
          <cell r="K293" t="str">
            <v>females</v>
          </cell>
          <cell r="L293" t="str">
            <v>1995-2000</v>
          </cell>
          <cell r="M293">
            <v>844.632</v>
          </cell>
          <cell r="N293">
            <v>191.466</v>
          </cell>
          <cell r="O293">
            <v>46.098</v>
          </cell>
          <cell r="P293">
            <v>59.835</v>
          </cell>
          <cell r="Q293">
            <v>59.31399999999999</v>
          </cell>
          <cell r="R293">
            <v>90.60400000000001</v>
          </cell>
          <cell r="S293">
            <v>132.02100000000002</v>
          </cell>
          <cell r="T293">
            <v>265.294</v>
          </cell>
        </row>
        <row r="294">
          <cell r="A294">
            <v>107</v>
          </cell>
          <cell r="B294">
            <v>368</v>
          </cell>
          <cell r="C294" t="str">
            <v>Iraq</v>
          </cell>
          <cell r="D294">
            <v>0</v>
          </cell>
          <cell r="E294">
            <v>3</v>
          </cell>
          <cell r="F294" t="str">
            <v>Emro</v>
          </cell>
          <cell r="G294">
            <v>8</v>
          </cell>
          <cell r="H294" t="str">
            <v>mec</v>
          </cell>
          <cell r="I294">
            <v>1</v>
          </cell>
          <cell r="J294" t="str">
            <v>low and middle</v>
          </cell>
          <cell r="K294" t="str">
            <v>females</v>
          </cell>
          <cell r="L294" t="str">
            <v>1995-2000</v>
          </cell>
          <cell r="M294">
            <v>429.661</v>
          </cell>
          <cell r="N294">
            <v>211.934</v>
          </cell>
          <cell r="O294">
            <v>13.68</v>
          </cell>
          <cell r="P294">
            <v>22.641</v>
          </cell>
          <cell r="Q294">
            <v>28.537000000000003</v>
          </cell>
          <cell r="R294">
            <v>40.411</v>
          </cell>
          <cell r="S294">
            <v>38.319</v>
          </cell>
          <cell r="T294">
            <v>74.139</v>
          </cell>
        </row>
        <row r="295">
          <cell r="A295">
            <v>136</v>
          </cell>
          <cell r="B295">
            <v>372</v>
          </cell>
          <cell r="C295" t="str">
            <v>Ireland</v>
          </cell>
          <cell r="D295">
            <v>0</v>
          </cell>
          <cell r="E295">
            <v>4</v>
          </cell>
          <cell r="F295" t="str">
            <v>Euro</v>
          </cell>
          <cell r="G295">
            <v>1</v>
          </cell>
          <cell r="H295" t="str">
            <v>eme</v>
          </cell>
          <cell r="I295">
            <v>4</v>
          </cell>
          <cell r="J295" t="str">
            <v>high</v>
          </cell>
          <cell r="K295" t="str">
            <v>females</v>
          </cell>
          <cell r="L295" t="str">
            <v>1995-2000</v>
          </cell>
          <cell r="M295">
            <v>72.825</v>
          </cell>
          <cell r="N295">
            <v>0.952</v>
          </cell>
          <cell r="O295">
            <v>0.15</v>
          </cell>
          <cell r="P295">
            <v>0.593</v>
          </cell>
          <cell r="Q295">
            <v>1.282</v>
          </cell>
          <cell r="R295">
            <v>5.056</v>
          </cell>
          <cell r="S295">
            <v>8.612</v>
          </cell>
          <cell r="T295">
            <v>56.18</v>
          </cell>
        </row>
        <row r="296">
          <cell r="A296">
            <v>108</v>
          </cell>
          <cell r="B296">
            <v>376</v>
          </cell>
          <cell r="C296" t="str">
            <v>Israel</v>
          </cell>
          <cell r="D296">
            <v>0</v>
          </cell>
          <cell r="E296">
            <v>4</v>
          </cell>
          <cell r="F296" t="str">
            <v>Euro</v>
          </cell>
          <cell r="G296">
            <v>8</v>
          </cell>
          <cell r="H296" t="str">
            <v>mec</v>
          </cell>
          <cell r="I296">
            <v>4</v>
          </cell>
          <cell r="J296" t="str">
            <v>high</v>
          </cell>
          <cell r="K296" t="str">
            <v>females</v>
          </cell>
          <cell r="L296" t="str">
            <v>1995-2000</v>
          </cell>
          <cell r="M296">
            <v>88.224</v>
          </cell>
          <cell r="N296">
            <v>2.664</v>
          </cell>
          <cell r="O296">
            <v>0.406</v>
          </cell>
          <cell r="P296">
            <v>0.905</v>
          </cell>
          <cell r="Q296">
            <v>2.154</v>
          </cell>
          <cell r="R296">
            <v>6.165</v>
          </cell>
          <cell r="S296">
            <v>11.911000000000001</v>
          </cell>
          <cell r="T296">
            <v>64.019</v>
          </cell>
        </row>
        <row r="297">
          <cell r="A297">
            <v>147</v>
          </cell>
          <cell r="B297">
            <v>380</v>
          </cell>
          <cell r="C297" t="str">
            <v>Italy</v>
          </cell>
          <cell r="D297">
            <v>0</v>
          </cell>
          <cell r="E297">
            <v>4</v>
          </cell>
          <cell r="F297" t="str">
            <v>Euro</v>
          </cell>
          <cell r="G297">
            <v>1</v>
          </cell>
          <cell r="H297" t="str">
            <v>eme</v>
          </cell>
          <cell r="I297">
            <v>4</v>
          </cell>
          <cell r="J297" t="str">
            <v>high</v>
          </cell>
          <cell r="K297" t="str">
            <v>females</v>
          </cell>
          <cell r="L297" t="str">
            <v>1995-2000</v>
          </cell>
          <cell r="M297">
            <v>1439.72</v>
          </cell>
          <cell r="N297">
            <v>10.409</v>
          </cell>
          <cell r="O297">
            <v>2.475</v>
          </cell>
          <cell r="P297">
            <v>8.217</v>
          </cell>
          <cell r="Q297">
            <v>21.826</v>
          </cell>
          <cell r="R297">
            <v>75.017</v>
          </cell>
          <cell r="S297">
            <v>150.49099999999999</v>
          </cell>
          <cell r="T297">
            <v>1171.285</v>
          </cell>
        </row>
        <row r="298">
          <cell r="A298">
            <v>51</v>
          </cell>
          <cell r="B298">
            <v>384</v>
          </cell>
          <cell r="C298" t="str">
            <v>Cote d'Ivoire</v>
          </cell>
          <cell r="D298">
            <v>0</v>
          </cell>
          <cell r="E298">
            <v>1</v>
          </cell>
          <cell r="F298" t="str">
            <v>Afro</v>
          </cell>
          <cell r="G298">
            <v>6</v>
          </cell>
          <cell r="H298" t="str">
            <v>ssa</v>
          </cell>
          <cell r="I298">
            <v>1</v>
          </cell>
          <cell r="J298" t="str">
            <v>low and middle</v>
          </cell>
          <cell r="K298" t="str">
            <v>females</v>
          </cell>
          <cell r="L298" t="str">
            <v>1995-2000</v>
          </cell>
          <cell r="M298">
            <v>539.633</v>
          </cell>
          <cell r="N298">
            <v>171.895</v>
          </cell>
          <cell r="O298">
            <v>46.174</v>
          </cell>
          <cell r="P298">
            <v>62.345</v>
          </cell>
          <cell r="Q298">
            <v>94.1</v>
          </cell>
          <cell r="R298">
            <v>71.559</v>
          </cell>
          <cell r="S298">
            <v>39.104</v>
          </cell>
          <cell r="T298">
            <v>54.455999999999996</v>
          </cell>
        </row>
        <row r="299">
          <cell r="A299">
            <v>170</v>
          </cell>
          <cell r="B299">
            <v>388</v>
          </cell>
          <cell r="C299" t="str">
            <v>Jamaica</v>
          </cell>
          <cell r="D299">
            <v>0</v>
          </cell>
          <cell r="E299">
            <v>2</v>
          </cell>
          <cell r="F299" t="str">
            <v>Amro</v>
          </cell>
          <cell r="G299">
            <v>7</v>
          </cell>
          <cell r="H299" t="str">
            <v>lac</v>
          </cell>
          <cell r="I299">
            <v>1</v>
          </cell>
          <cell r="J299" t="str">
            <v>low and middle</v>
          </cell>
          <cell r="K299" t="str">
            <v>females</v>
          </cell>
          <cell r="L299" t="str">
            <v>1995-2000</v>
          </cell>
          <cell r="M299">
            <v>36.043</v>
          </cell>
          <cell r="N299">
            <v>3.409</v>
          </cell>
          <cell r="O299">
            <v>0.354</v>
          </cell>
          <cell r="P299">
            <v>0.657</v>
          </cell>
          <cell r="Q299">
            <v>1.3639999999999999</v>
          </cell>
          <cell r="R299">
            <v>2.459</v>
          </cell>
          <cell r="S299">
            <v>4.058</v>
          </cell>
          <cell r="T299">
            <v>23.741999999999997</v>
          </cell>
        </row>
        <row r="300">
          <cell r="A300">
            <v>69</v>
          </cell>
          <cell r="B300">
            <v>392</v>
          </cell>
          <cell r="C300" t="str">
            <v>Japan</v>
          </cell>
          <cell r="D300">
            <v>0</v>
          </cell>
          <cell r="E300">
            <v>6</v>
          </cell>
          <cell r="F300" t="str">
            <v>Wpro</v>
          </cell>
          <cell r="G300">
            <v>1</v>
          </cell>
          <cell r="H300" t="str">
            <v>eme</v>
          </cell>
          <cell r="I300">
            <v>4</v>
          </cell>
          <cell r="J300" t="str">
            <v>high</v>
          </cell>
          <cell r="K300" t="str">
            <v>females</v>
          </cell>
          <cell r="L300" t="str">
            <v>1995-2000</v>
          </cell>
          <cell r="M300">
            <v>2373.875</v>
          </cell>
          <cell r="N300">
            <v>16.138</v>
          </cell>
          <cell r="O300">
            <v>3.691</v>
          </cell>
          <cell r="P300">
            <v>17.785</v>
          </cell>
          <cell r="Q300">
            <v>42.561</v>
          </cell>
          <cell r="R300">
            <v>169.81099999999998</v>
          </cell>
          <cell r="S300">
            <v>260.76</v>
          </cell>
          <cell r="T300">
            <v>1863.1290000000001</v>
          </cell>
        </row>
        <row r="301">
          <cell r="A301">
            <v>79</v>
          </cell>
          <cell r="B301">
            <v>398</v>
          </cell>
          <cell r="C301" t="str">
            <v>Kazakhstan</v>
          </cell>
          <cell r="D301">
            <v>0</v>
          </cell>
          <cell r="E301">
            <v>4</v>
          </cell>
          <cell r="F301" t="str">
            <v>Euro</v>
          </cell>
          <cell r="G301">
            <v>8</v>
          </cell>
          <cell r="H301" t="str">
            <v>mec</v>
          </cell>
          <cell r="I301">
            <v>1</v>
          </cell>
          <cell r="J301" t="str">
            <v>low and middle</v>
          </cell>
          <cell r="K301" t="str">
            <v>females</v>
          </cell>
          <cell r="L301" t="str">
            <v>1995-2000</v>
          </cell>
          <cell r="M301">
            <v>323.416</v>
          </cell>
          <cell r="N301">
            <v>26.479</v>
          </cell>
          <cell r="O301">
            <v>3.31</v>
          </cell>
          <cell r="P301">
            <v>9.321</v>
          </cell>
          <cell r="Q301">
            <v>17.194</v>
          </cell>
          <cell r="R301">
            <v>36.561</v>
          </cell>
          <cell r="S301">
            <v>55.808</v>
          </cell>
          <cell r="T301">
            <v>174.74300000000002</v>
          </cell>
        </row>
        <row r="302">
          <cell r="A302">
            <v>109</v>
          </cell>
          <cell r="B302">
            <v>400</v>
          </cell>
          <cell r="C302" t="str">
            <v>Jordan</v>
          </cell>
          <cell r="D302">
            <v>0</v>
          </cell>
          <cell r="E302">
            <v>3</v>
          </cell>
          <cell r="F302" t="str">
            <v>Emro</v>
          </cell>
          <cell r="G302">
            <v>8</v>
          </cell>
          <cell r="H302" t="str">
            <v>mec</v>
          </cell>
          <cell r="I302">
            <v>1</v>
          </cell>
          <cell r="J302" t="str">
            <v>low and middle</v>
          </cell>
          <cell r="K302" t="str">
            <v>females</v>
          </cell>
          <cell r="L302" t="str">
            <v>1995-2000</v>
          </cell>
          <cell r="M302">
            <v>64.695</v>
          </cell>
          <cell r="N302">
            <v>16.207</v>
          </cell>
          <cell r="O302">
            <v>1.834</v>
          </cell>
          <cell r="P302">
            <v>4.018000000000001</v>
          </cell>
          <cell r="Q302">
            <v>4.769</v>
          </cell>
          <cell r="R302">
            <v>7.683</v>
          </cell>
          <cell r="S302">
            <v>8.84</v>
          </cell>
          <cell r="T302">
            <v>21.343999999999998</v>
          </cell>
        </row>
        <row r="303">
          <cell r="A303">
            <v>12</v>
          </cell>
          <cell r="B303">
            <v>404</v>
          </cell>
          <cell r="C303" t="str">
            <v>Kenya</v>
          </cell>
          <cell r="D303">
            <v>0</v>
          </cell>
          <cell r="E303">
            <v>1</v>
          </cell>
          <cell r="F303" t="str">
            <v>Afro</v>
          </cell>
          <cell r="G303">
            <v>6</v>
          </cell>
          <cell r="H303" t="str">
            <v>ssa</v>
          </cell>
          <cell r="I303">
            <v>1</v>
          </cell>
          <cell r="J303" t="str">
            <v>low and middle</v>
          </cell>
          <cell r="K303" t="str">
            <v>females</v>
          </cell>
          <cell r="L303" t="str">
            <v>1995-2000</v>
          </cell>
          <cell r="M303">
            <v>857.695</v>
          </cell>
          <cell r="N303">
            <v>250.001</v>
          </cell>
          <cell r="O303">
            <v>66.856</v>
          </cell>
          <cell r="P303">
            <v>101.071</v>
          </cell>
          <cell r="Q303">
            <v>151.584</v>
          </cell>
          <cell r="R303">
            <v>108.895</v>
          </cell>
          <cell r="S303">
            <v>57.84</v>
          </cell>
          <cell r="T303">
            <v>121.448</v>
          </cell>
        </row>
        <row r="304">
          <cell r="A304">
            <v>68</v>
          </cell>
          <cell r="B304">
            <v>408</v>
          </cell>
          <cell r="C304" t="str">
            <v>Dem. People's Rep. of Korea</v>
          </cell>
          <cell r="D304">
            <v>0</v>
          </cell>
          <cell r="E304">
            <v>5</v>
          </cell>
          <cell r="F304" t="str">
            <v>Searo</v>
          </cell>
          <cell r="G304">
            <v>5</v>
          </cell>
          <cell r="H304" t="str">
            <v>oai</v>
          </cell>
          <cell r="I304">
            <v>1</v>
          </cell>
          <cell r="J304" t="str">
            <v>low and middle</v>
          </cell>
          <cell r="K304" t="str">
            <v>females</v>
          </cell>
          <cell r="L304" t="str">
            <v>1995-2000</v>
          </cell>
          <cell r="M304">
            <v>298.092</v>
          </cell>
          <cell r="N304">
            <v>28.935</v>
          </cell>
          <cell r="O304">
            <v>1.95</v>
          </cell>
          <cell r="P304">
            <v>7.769</v>
          </cell>
          <cell r="Q304">
            <v>18.262</v>
          </cell>
          <cell r="R304">
            <v>37.316</v>
          </cell>
          <cell r="S304">
            <v>53.125</v>
          </cell>
          <cell r="T304">
            <v>150.735</v>
          </cell>
        </row>
        <row r="305">
          <cell r="A305">
            <v>72</v>
          </cell>
          <cell r="B305">
            <v>410</v>
          </cell>
          <cell r="C305" t="str">
            <v>Republic of Korea</v>
          </cell>
          <cell r="D305">
            <v>0</v>
          </cell>
          <cell r="E305">
            <v>6</v>
          </cell>
          <cell r="F305" t="str">
            <v>Wpro</v>
          </cell>
          <cell r="G305">
            <v>5</v>
          </cell>
          <cell r="H305" t="str">
            <v>oai</v>
          </cell>
          <cell r="I305">
            <v>4</v>
          </cell>
          <cell r="J305" t="str">
            <v>high</v>
          </cell>
          <cell r="K305" t="str">
            <v>females</v>
          </cell>
          <cell r="L305" t="str">
            <v>1995-2000</v>
          </cell>
          <cell r="M305">
            <v>628.444</v>
          </cell>
          <cell r="N305">
            <v>21.641</v>
          </cell>
          <cell r="O305">
            <v>6.074</v>
          </cell>
          <cell r="P305">
            <v>19.319</v>
          </cell>
          <cell r="Q305">
            <v>40.745999999999995</v>
          </cell>
          <cell r="R305">
            <v>78.865</v>
          </cell>
          <cell r="S305">
            <v>111.09299999999999</v>
          </cell>
          <cell r="T305">
            <v>350.706</v>
          </cell>
        </row>
        <row r="306">
          <cell r="A306">
            <v>110</v>
          </cell>
          <cell r="B306">
            <v>414</v>
          </cell>
          <cell r="C306" t="str">
            <v>Kuwait</v>
          </cell>
          <cell r="D306">
            <v>0</v>
          </cell>
          <cell r="E306">
            <v>3</v>
          </cell>
          <cell r="F306" t="str">
            <v>Emro</v>
          </cell>
          <cell r="G306">
            <v>8</v>
          </cell>
          <cell r="H306" t="str">
            <v>mec</v>
          </cell>
          <cell r="I306">
            <v>4</v>
          </cell>
          <cell r="J306" t="str">
            <v>high</v>
          </cell>
          <cell r="K306" t="str">
            <v>females</v>
          </cell>
          <cell r="L306" t="str">
            <v>1995-2000</v>
          </cell>
          <cell r="M306">
            <v>8.026</v>
          </cell>
          <cell r="N306">
            <v>1.428</v>
          </cell>
          <cell r="O306">
            <v>0.184</v>
          </cell>
          <cell r="P306">
            <v>0.268</v>
          </cell>
          <cell r="Q306">
            <v>0.581</v>
          </cell>
          <cell r="R306">
            <v>1.459</v>
          </cell>
          <cell r="S306">
            <v>1.274</v>
          </cell>
          <cell r="T306">
            <v>2.832</v>
          </cell>
        </row>
        <row r="307">
          <cell r="A307">
            <v>80</v>
          </cell>
          <cell r="B307">
            <v>417</v>
          </cell>
          <cell r="C307" t="str">
            <v>Kyrgyzstan</v>
          </cell>
          <cell r="D307">
            <v>0</v>
          </cell>
          <cell r="E307">
            <v>4</v>
          </cell>
          <cell r="F307" t="str">
            <v>Euro</v>
          </cell>
          <cell r="G307">
            <v>8</v>
          </cell>
          <cell r="H307" t="str">
            <v>mec</v>
          </cell>
          <cell r="I307">
            <v>1</v>
          </cell>
          <cell r="J307" t="str">
            <v>low and middle</v>
          </cell>
          <cell r="K307" t="str">
            <v>females</v>
          </cell>
          <cell r="L307" t="str">
            <v>1995-2000</v>
          </cell>
          <cell r="M307">
            <v>78.255</v>
          </cell>
          <cell r="N307">
            <v>12.769</v>
          </cell>
          <cell r="O307">
            <v>1.334</v>
          </cell>
          <cell r="P307">
            <v>2.7439999999999998</v>
          </cell>
          <cell r="Q307">
            <v>4.779</v>
          </cell>
          <cell r="R307">
            <v>7.0360000000000005</v>
          </cell>
          <cell r="S307">
            <v>11.815</v>
          </cell>
          <cell r="T307">
            <v>37.778000000000006</v>
          </cell>
        </row>
        <row r="308">
          <cell r="A308">
            <v>93</v>
          </cell>
          <cell r="B308">
            <v>418</v>
          </cell>
          <cell r="C308" t="str">
            <v>Lao People's Dem. Republic</v>
          </cell>
          <cell r="D308">
            <v>0</v>
          </cell>
          <cell r="E308">
            <v>6</v>
          </cell>
          <cell r="F308" t="str">
            <v>Wpro</v>
          </cell>
          <cell r="G308">
            <v>5</v>
          </cell>
          <cell r="H308" t="str">
            <v>oai</v>
          </cell>
          <cell r="I308">
            <v>1</v>
          </cell>
          <cell r="J308" t="str">
            <v>low and middle</v>
          </cell>
          <cell r="K308" t="str">
            <v>females</v>
          </cell>
          <cell r="L308" t="str">
            <v>1995-2000</v>
          </cell>
          <cell r="M308">
            <v>163.288</v>
          </cell>
          <cell r="N308">
            <v>72.603</v>
          </cell>
          <cell r="O308">
            <v>14.36</v>
          </cell>
          <cell r="P308">
            <v>13.931000000000001</v>
          </cell>
          <cell r="Q308">
            <v>13.67</v>
          </cell>
          <cell r="R308">
            <v>13.584</v>
          </cell>
          <cell r="S308">
            <v>12.966000000000001</v>
          </cell>
          <cell r="T308">
            <v>22.174</v>
          </cell>
        </row>
        <row r="309">
          <cell r="A309">
            <v>111</v>
          </cell>
          <cell r="B309">
            <v>422</v>
          </cell>
          <cell r="C309" t="str">
            <v>Lebanon</v>
          </cell>
          <cell r="D309">
            <v>0</v>
          </cell>
          <cell r="E309">
            <v>3</v>
          </cell>
          <cell r="F309" t="str">
            <v>Emro</v>
          </cell>
          <cell r="G309">
            <v>8</v>
          </cell>
          <cell r="H309" t="str">
            <v>mec</v>
          </cell>
          <cell r="I309">
            <v>1</v>
          </cell>
          <cell r="J309" t="str">
            <v>low and middle</v>
          </cell>
          <cell r="K309" t="str">
            <v>females</v>
          </cell>
          <cell r="L309" t="str">
            <v>1995-2000</v>
          </cell>
          <cell r="M309">
            <v>48.28</v>
          </cell>
          <cell r="N309">
            <v>5.75</v>
          </cell>
          <cell r="O309">
            <v>0.723</v>
          </cell>
          <cell r="P309">
            <v>2.11</v>
          </cell>
          <cell r="Q309">
            <v>3.305</v>
          </cell>
          <cell r="R309">
            <v>5.088</v>
          </cell>
          <cell r="S309">
            <v>8.131</v>
          </cell>
          <cell r="T309">
            <v>23.173</v>
          </cell>
        </row>
        <row r="310">
          <cell r="A310">
            <v>43</v>
          </cell>
          <cell r="B310">
            <v>426</v>
          </cell>
          <cell r="C310" t="str">
            <v>Lesotho</v>
          </cell>
          <cell r="D310">
            <v>0</v>
          </cell>
          <cell r="E310">
            <v>1</v>
          </cell>
          <cell r="F310" t="str">
            <v>Afro</v>
          </cell>
          <cell r="G310">
            <v>6</v>
          </cell>
          <cell r="H310" t="str">
            <v>ssa</v>
          </cell>
          <cell r="I310">
            <v>1</v>
          </cell>
          <cell r="J310" t="str">
            <v>low and middle</v>
          </cell>
          <cell r="K310" t="str">
            <v>females</v>
          </cell>
          <cell r="L310" t="str">
            <v>1995-2000</v>
          </cell>
          <cell r="M310">
            <v>61.194</v>
          </cell>
          <cell r="N310">
            <v>22.557</v>
          </cell>
          <cell r="O310">
            <v>2.778</v>
          </cell>
          <cell r="P310">
            <v>4.274</v>
          </cell>
          <cell r="Q310">
            <v>6.995</v>
          </cell>
          <cell r="R310">
            <v>6.721</v>
          </cell>
          <cell r="S310">
            <v>5.621</v>
          </cell>
          <cell r="T310">
            <v>12.248</v>
          </cell>
        </row>
        <row r="311">
          <cell r="A311">
            <v>137</v>
          </cell>
          <cell r="B311">
            <v>428</v>
          </cell>
          <cell r="C311" t="str">
            <v>Latvia</v>
          </cell>
          <cell r="D311">
            <v>0</v>
          </cell>
          <cell r="E311">
            <v>4</v>
          </cell>
          <cell r="F311" t="str">
            <v>Euro</v>
          </cell>
          <cell r="G311">
            <v>2</v>
          </cell>
          <cell r="H311" t="str">
            <v>fse</v>
          </cell>
          <cell r="I311">
            <v>1</v>
          </cell>
          <cell r="J311" t="str">
            <v>low and middle</v>
          </cell>
          <cell r="K311" t="str">
            <v>females</v>
          </cell>
          <cell r="L311" t="str">
            <v>1995-2000</v>
          </cell>
          <cell r="M311">
            <v>86.465</v>
          </cell>
          <cell r="N311">
            <v>0.986</v>
          </cell>
          <cell r="O311">
            <v>0.299</v>
          </cell>
          <cell r="P311">
            <v>0.878</v>
          </cell>
          <cell r="Q311">
            <v>2.367</v>
          </cell>
          <cell r="R311">
            <v>7.433999999999999</v>
          </cell>
          <cell r="S311">
            <v>13.591999999999999</v>
          </cell>
          <cell r="T311">
            <v>60.909</v>
          </cell>
        </row>
        <row r="312">
          <cell r="A312">
            <v>56</v>
          </cell>
          <cell r="B312">
            <v>430</v>
          </cell>
          <cell r="C312" t="str">
            <v>Liberia</v>
          </cell>
          <cell r="D312">
            <v>0</v>
          </cell>
          <cell r="E312">
            <v>1</v>
          </cell>
          <cell r="F312" t="str">
            <v>Afro</v>
          </cell>
          <cell r="G312">
            <v>6</v>
          </cell>
          <cell r="H312" t="str">
            <v>ssa</v>
          </cell>
          <cell r="I312">
            <v>1</v>
          </cell>
          <cell r="J312" t="str">
            <v>low and middle</v>
          </cell>
          <cell r="K312" t="str">
            <v>females</v>
          </cell>
          <cell r="L312" t="str">
            <v>1995-2000</v>
          </cell>
          <cell r="M312">
            <v>103.667</v>
          </cell>
          <cell r="N312">
            <v>45.995</v>
          </cell>
          <cell r="O312">
            <v>8.51</v>
          </cell>
          <cell r="P312">
            <v>10.643</v>
          </cell>
          <cell r="Q312">
            <v>8.892</v>
          </cell>
          <cell r="R312">
            <v>9.651</v>
          </cell>
          <cell r="S312">
            <v>7.788</v>
          </cell>
          <cell r="T312">
            <v>12.188</v>
          </cell>
        </row>
        <row r="313">
          <cell r="A313">
            <v>36</v>
          </cell>
          <cell r="B313">
            <v>434</v>
          </cell>
          <cell r="C313" t="str">
            <v>Libyan Arab Jamahiriya</v>
          </cell>
          <cell r="D313">
            <v>0</v>
          </cell>
          <cell r="E313">
            <v>3</v>
          </cell>
          <cell r="F313" t="str">
            <v>Emro</v>
          </cell>
          <cell r="G313">
            <v>8</v>
          </cell>
          <cell r="H313" t="str">
            <v>mec</v>
          </cell>
          <cell r="I313">
            <v>1</v>
          </cell>
          <cell r="J313" t="str">
            <v>low and middle</v>
          </cell>
          <cell r="K313" t="str">
            <v>females</v>
          </cell>
          <cell r="L313" t="str">
            <v>1995-2000</v>
          </cell>
          <cell r="M313">
            <v>49.848</v>
          </cell>
          <cell r="N313">
            <v>11.672</v>
          </cell>
          <cell r="O313">
            <v>1.061</v>
          </cell>
          <cell r="P313">
            <v>2.809</v>
          </cell>
          <cell r="Q313">
            <v>3.9360000000000004</v>
          </cell>
          <cell r="R313">
            <v>7.7010000000000005</v>
          </cell>
          <cell r="S313">
            <v>7.742</v>
          </cell>
          <cell r="T313">
            <v>14.927000000000001</v>
          </cell>
        </row>
        <row r="314">
          <cell r="A314">
            <v>138</v>
          </cell>
          <cell r="B314">
            <v>440</v>
          </cell>
          <cell r="C314" t="str">
            <v>Lithuania</v>
          </cell>
          <cell r="D314">
            <v>0</v>
          </cell>
          <cell r="E314">
            <v>4</v>
          </cell>
          <cell r="F314" t="str">
            <v>Euro</v>
          </cell>
          <cell r="G314">
            <v>2</v>
          </cell>
          <cell r="H314" t="str">
            <v>fse</v>
          </cell>
          <cell r="I314">
            <v>1</v>
          </cell>
          <cell r="J314" t="str">
            <v>low and middle</v>
          </cell>
          <cell r="K314" t="str">
            <v>females</v>
          </cell>
          <cell r="L314" t="str">
            <v>1995-2000</v>
          </cell>
          <cell r="M314">
            <v>104.231</v>
          </cell>
          <cell r="N314">
            <v>1.745</v>
          </cell>
          <cell r="O314">
            <v>0.435</v>
          </cell>
          <cell r="P314">
            <v>1.0510000000000002</v>
          </cell>
          <cell r="Q314">
            <v>3.732</v>
          </cell>
          <cell r="R314">
            <v>9.396</v>
          </cell>
          <cell r="S314">
            <v>16.613</v>
          </cell>
          <cell r="T314">
            <v>71.259</v>
          </cell>
        </row>
        <row r="315">
          <cell r="A315">
            <v>159</v>
          </cell>
          <cell r="B315">
            <v>442</v>
          </cell>
          <cell r="C315" t="str">
            <v>Luxembourg</v>
          </cell>
          <cell r="D315">
            <v>0</v>
          </cell>
          <cell r="E315">
            <v>4</v>
          </cell>
          <cell r="F315" t="str">
            <v>Euro</v>
          </cell>
          <cell r="G315">
            <v>1</v>
          </cell>
          <cell r="H315" t="str">
            <v>eme</v>
          </cell>
          <cell r="I315">
            <v>4</v>
          </cell>
          <cell r="J315" t="str">
            <v>high</v>
          </cell>
          <cell r="K315" t="str">
            <v>females</v>
          </cell>
          <cell r="L315" t="str">
            <v>1995-2000</v>
          </cell>
          <cell r="M315">
            <v>9.953</v>
          </cell>
          <cell r="N315">
            <v>0.098</v>
          </cell>
          <cell r="O315">
            <v>0.013000000000000001</v>
          </cell>
          <cell r="P315">
            <v>0.06</v>
          </cell>
          <cell r="Q315">
            <v>0.188</v>
          </cell>
          <cell r="R315">
            <v>0.609</v>
          </cell>
          <cell r="S315">
            <v>1.052</v>
          </cell>
          <cell r="T315">
            <v>7.933</v>
          </cell>
        </row>
        <row r="316">
          <cell r="A316">
            <v>70</v>
          </cell>
          <cell r="B316">
            <v>446</v>
          </cell>
          <cell r="C316" t="str">
            <v>Macau</v>
          </cell>
          <cell r="G316">
            <v>5</v>
          </cell>
          <cell r="H316" t="str">
            <v>oai</v>
          </cell>
          <cell r="I316">
            <v>4</v>
          </cell>
          <cell r="J316" t="str">
            <v>high</v>
          </cell>
          <cell r="K316" t="str">
            <v>females</v>
          </cell>
          <cell r="L316" t="str">
            <v>1995-2000</v>
          </cell>
          <cell r="M316">
            <v>4.849</v>
          </cell>
          <cell r="N316">
            <v>0.153</v>
          </cell>
          <cell r="O316">
            <v>0.017</v>
          </cell>
          <cell r="P316">
            <v>0.069</v>
          </cell>
          <cell r="Q316">
            <v>0.254</v>
          </cell>
          <cell r="R316">
            <v>0.384</v>
          </cell>
          <cell r="S316">
            <v>0.587</v>
          </cell>
          <cell r="T316">
            <v>3.385</v>
          </cell>
        </row>
        <row r="317">
          <cell r="A317">
            <v>13</v>
          </cell>
          <cell r="B317">
            <v>450</v>
          </cell>
          <cell r="C317" t="str">
            <v>Madagascar</v>
          </cell>
          <cell r="D317">
            <v>0</v>
          </cell>
          <cell r="E317">
            <v>1</v>
          </cell>
          <cell r="F317" t="str">
            <v>Afro</v>
          </cell>
          <cell r="G317">
            <v>6</v>
          </cell>
          <cell r="H317" t="str">
            <v>ssa</v>
          </cell>
          <cell r="I317">
            <v>1</v>
          </cell>
          <cell r="J317" t="str">
            <v>low and middle</v>
          </cell>
          <cell r="K317" t="str">
            <v>females</v>
          </cell>
          <cell r="L317" t="str">
            <v>1995-2000</v>
          </cell>
          <cell r="M317">
            <v>382.432</v>
          </cell>
          <cell r="N317">
            <v>163.664</v>
          </cell>
          <cell r="O317">
            <v>19.781</v>
          </cell>
          <cell r="P317">
            <v>33.363</v>
          </cell>
          <cell r="Q317">
            <v>34.457</v>
          </cell>
          <cell r="R317">
            <v>34.928000000000004</v>
          </cell>
          <cell r="S317">
            <v>33.361000000000004</v>
          </cell>
          <cell r="T317">
            <v>62.878</v>
          </cell>
        </row>
        <row r="318">
          <cell r="A318">
            <v>14</v>
          </cell>
          <cell r="B318">
            <v>454</v>
          </cell>
          <cell r="C318" t="str">
            <v>Malawi</v>
          </cell>
          <cell r="D318">
            <v>0</v>
          </cell>
          <cell r="E318">
            <v>1</v>
          </cell>
          <cell r="F318" t="str">
            <v>Afro</v>
          </cell>
          <cell r="G318">
            <v>6</v>
          </cell>
          <cell r="H318" t="str">
            <v>ssa</v>
          </cell>
          <cell r="I318">
            <v>1</v>
          </cell>
          <cell r="J318" t="str">
            <v>low and middle</v>
          </cell>
          <cell r="K318" t="str">
            <v>females</v>
          </cell>
          <cell r="L318" t="str">
            <v>1995-2000</v>
          </cell>
          <cell r="M318">
            <v>600.905</v>
          </cell>
          <cell r="N318">
            <v>266.958</v>
          </cell>
          <cell r="O318">
            <v>58.25</v>
          </cell>
          <cell r="P318">
            <v>53.150999999999996</v>
          </cell>
          <cell r="Q318">
            <v>83.285</v>
          </cell>
          <cell r="R318">
            <v>62.61200000000001</v>
          </cell>
          <cell r="S318">
            <v>32.08</v>
          </cell>
          <cell r="T318">
            <v>44.56900000000001</v>
          </cell>
        </row>
        <row r="319">
          <cell r="A319">
            <v>94</v>
          </cell>
          <cell r="B319">
            <v>458</v>
          </cell>
          <cell r="C319" t="str">
            <v>Malaysia</v>
          </cell>
          <cell r="D319">
            <v>0</v>
          </cell>
          <cell r="E319">
            <v>6</v>
          </cell>
          <cell r="F319" t="str">
            <v>Wpro</v>
          </cell>
          <cell r="G319">
            <v>5</v>
          </cell>
          <cell r="H319" t="str">
            <v>oai</v>
          </cell>
          <cell r="I319">
            <v>1</v>
          </cell>
          <cell r="J319" t="str">
            <v>low and middle</v>
          </cell>
          <cell r="K319" t="str">
            <v>females</v>
          </cell>
          <cell r="L319" t="str">
            <v>1995-2000</v>
          </cell>
          <cell r="M319">
            <v>221.364</v>
          </cell>
          <cell r="N319">
            <v>17.239</v>
          </cell>
          <cell r="O319">
            <v>3.48</v>
          </cell>
          <cell r="P319">
            <v>7.647</v>
          </cell>
          <cell r="Q319">
            <v>15.016000000000002</v>
          </cell>
          <cell r="R319">
            <v>30.079</v>
          </cell>
          <cell r="S319">
            <v>42.421</v>
          </cell>
          <cell r="T319">
            <v>105.482</v>
          </cell>
        </row>
        <row r="320">
          <cell r="A320">
            <v>81</v>
          </cell>
          <cell r="B320">
            <v>462</v>
          </cell>
          <cell r="C320" t="str">
            <v>Maldives</v>
          </cell>
          <cell r="D320">
            <v>0</v>
          </cell>
          <cell r="E320">
            <v>5</v>
          </cell>
          <cell r="F320" t="str">
            <v>Searo</v>
          </cell>
          <cell r="G320">
            <v>5</v>
          </cell>
          <cell r="H320" t="str">
            <v>oai</v>
          </cell>
          <cell r="I320">
            <v>1</v>
          </cell>
          <cell r="J320" t="str">
            <v>low and middle</v>
          </cell>
          <cell r="K320" t="str">
            <v>females</v>
          </cell>
          <cell r="L320" t="str">
            <v>1995-2000</v>
          </cell>
          <cell r="M320">
            <v>5.056</v>
          </cell>
          <cell r="N320">
            <v>1.834</v>
          </cell>
          <cell r="O320">
            <v>0.261</v>
          </cell>
          <cell r="P320">
            <v>0.43</v>
          </cell>
          <cell r="Q320">
            <v>0.42400000000000004</v>
          </cell>
          <cell r="R320">
            <v>0.473</v>
          </cell>
          <cell r="S320">
            <v>0.536</v>
          </cell>
          <cell r="T320">
            <v>1.0979999999999999</v>
          </cell>
        </row>
        <row r="321">
          <cell r="A321">
            <v>57</v>
          </cell>
          <cell r="B321">
            <v>466</v>
          </cell>
          <cell r="C321" t="str">
            <v>Mali</v>
          </cell>
          <cell r="D321">
            <v>0</v>
          </cell>
          <cell r="E321">
            <v>1</v>
          </cell>
          <cell r="F321" t="str">
            <v>Afro</v>
          </cell>
          <cell r="G321">
            <v>6</v>
          </cell>
          <cell r="H321" t="str">
            <v>ssa</v>
          </cell>
          <cell r="I321">
            <v>1</v>
          </cell>
          <cell r="J321" t="str">
            <v>low and middle</v>
          </cell>
          <cell r="K321" t="str">
            <v>females</v>
          </cell>
          <cell r="L321" t="str">
            <v>1995-2000</v>
          </cell>
          <cell r="M321">
            <v>409.874</v>
          </cell>
          <cell r="N321">
            <v>270.533</v>
          </cell>
          <cell r="O321">
            <v>26.565</v>
          </cell>
          <cell r="P321">
            <v>26.113</v>
          </cell>
          <cell r="Q321">
            <v>18.514</v>
          </cell>
          <cell r="R321">
            <v>15.724</v>
          </cell>
          <cell r="S321">
            <v>15.703</v>
          </cell>
          <cell r="T321">
            <v>36.722</v>
          </cell>
        </row>
        <row r="322">
          <cell r="A322">
            <v>148</v>
          </cell>
          <cell r="B322">
            <v>470</v>
          </cell>
          <cell r="C322" t="str">
            <v>Malta</v>
          </cell>
          <cell r="D322">
            <v>0</v>
          </cell>
          <cell r="E322">
            <v>4</v>
          </cell>
          <cell r="F322" t="str">
            <v>Euro</v>
          </cell>
          <cell r="G322">
            <v>8</v>
          </cell>
          <cell r="H322" t="str">
            <v>mec</v>
          </cell>
          <cell r="I322">
            <v>1</v>
          </cell>
          <cell r="J322" t="str">
            <v>low and middle</v>
          </cell>
          <cell r="K322" t="str">
            <v>females</v>
          </cell>
          <cell r="L322" t="str">
            <v>1995-2000</v>
          </cell>
          <cell r="M322">
            <v>7.217</v>
          </cell>
          <cell r="N322">
            <v>0.093</v>
          </cell>
          <cell r="O322">
            <v>0.013999999999999999</v>
          </cell>
          <cell r="P322">
            <v>0.035</v>
          </cell>
          <cell r="Q322">
            <v>0.11100000000000002</v>
          </cell>
          <cell r="R322">
            <v>0.5289999999999999</v>
          </cell>
          <cell r="S322">
            <v>0.96</v>
          </cell>
          <cell r="T322">
            <v>5.475</v>
          </cell>
        </row>
        <row r="323">
          <cell r="A323">
            <v>171</v>
          </cell>
          <cell r="B323">
            <v>474</v>
          </cell>
          <cell r="C323" t="str">
            <v>Martinique</v>
          </cell>
          <cell r="G323">
            <v>7</v>
          </cell>
          <cell r="H323" t="str">
            <v>lac</v>
          </cell>
          <cell r="I323">
            <v>4</v>
          </cell>
          <cell r="J323" t="str">
            <v>high</v>
          </cell>
          <cell r="K323" t="str">
            <v>females</v>
          </cell>
          <cell r="L323" t="str">
            <v>1995-2000</v>
          </cell>
          <cell r="M323">
            <v>5.635</v>
          </cell>
          <cell r="N323">
            <v>0.12</v>
          </cell>
          <cell r="O323">
            <v>0.017</v>
          </cell>
          <cell r="P323">
            <v>0.097</v>
          </cell>
          <cell r="Q323">
            <v>0.21200000000000002</v>
          </cell>
          <cell r="R323">
            <v>0.435</v>
          </cell>
          <cell r="S323">
            <v>0.722</v>
          </cell>
          <cell r="T323">
            <v>4.032</v>
          </cell>
        </row>
        <row r="324">
          <cell r="A324">
            <v>58</v>
          </cell>
          <cell r="B324">
            <v>478</v>
          </cell>
          <cell r="C324" t="str">
            <v>Mauritania</v>
          </cell>
          <cell r="D324">
            <v>0</v>
          </cell>
          <cell r="E324">
            <v>1</v>
          </cell>
          <cell r="F324" t="str">
            <v>Afro</v>
          </cell>
          <cell r="G324">
            <v>6</v>
          </cell>
          <cell r="H324" t="str">
            <v>ssa</v>
          </cell>
          <cell r="I324">
            <v>1</v>
          </cell>
          <cell r="J324" t="str">
            <v>low and middle</v>
          </cell>
          <cell r="K324" t="str">
            <v>females</v>
          </cell>
          <cell r="L324" t="str">
            <v>1995-2000</v>
          </cell>
          <cell r="M324">
            <v>79.583</v>
          </cell>
          <cell r="N324">
            <v>35.186</v>
          </cell>
          <cell r="O324">
            <v>6.747</v>
          </cell>
          <cell r="P324">
            <v>7.058000000000001</v>
          </cell>
          <cell r="Q324">
            <v>6.535</v>
          </cell>
          <cell r="R324">
            <v>6.141</v>
          </cell>
          <cell r="S324">
            <v>6.193</v>
          </cell>
          <cell r="T324">
            <v>11.723</v>
          </cell>
        </row>
        <row r="325">
          <cell r="A325">
            <v>15</v>
          </cell>
          <cell r="B325">
            <v>480</v>
          </cell>
          <cell r="C325" t="str">
            <v>Mauritius (2)</v>
          </cell>
          <cell r="D325">
            <v>0</v>
          </cell>
          <cell r="E325">
            <v>1</v>
          </cell>
          <cell r="F325" t="str">
            <v>Afro</v>
          </cell>
          <cell r="G325">
            <v>5</v>
          </cell>
          <cell r="H325" t="str">
            <v>oai</v>
          </cell>
          <cell r="I325">
            <v>1</v>
          </cell>
          <cell r="J325" t="str">
            <v>low and middle</v>
          </cell>
          <cell r="K325" t="str">
            <v>females</v>
          </cell>
          <cell r="L325" t="str">
            <v>1995-2000</v>
          </cell>
          <cell r="M325">
            <v>15.902</v>
          </cell>
          <cell r="N325">
            <v>0.628</v>
          </cell>
          <cell r="O325">
            <v>0.103</v>
          </cell>
          <cell r="P325">
            <v>0.363</v>
          </cell>
          <cell r="Q325">
            <v>0.893</v>
          </cell>
          <cell r="R325">
            <v>2.1470000000000002</v>
          </cell>
          <cell r="S325">
            <v>2.92</v>
          </cell>
          <cell r="T325">
            <v>8.848</v>
          </cell>
        </row>
        <row r="326">
          <cell r="A326">
            <v>181</v>
          </cell>
          <cell r="B326">
            <v>484</v>
          </cell>
          <cell r="C326" t="str">
            <v>Mexico</v>
          </cell>
          <cell r="D326">
            <v>0</v>
          </cell>
          <cell r="E326">
            <v>2</v>
          </cell>
          <cell r="F326" t="str">
            <v>Amro</v>
          </cell>
          <cell r="G326">
            <v>7</v>
          </cell>
          <cell r="H326" t="str">
            <v>lac</v>
          </cell>
          <cell r="I326">
            <v>1</v>
          </cell>
          <cell r="J326" t="str">
            <v>low and middle</v>
          </cell>
          <cell r="K326" t="str">
            <v>females</v>
          </cell>
          <cell r="L326" t="str">
            <v>1995-2000</v>
          </cell>
          <cell r="M326">
            <v>1046.708</v>
          </cell>
          <cell r="N326">
            <v>198.436</v>
          </cell>
          <cell r="O326">
            <v>20.214</v>
          </cell>
          <cell r="P326">
            <v>46.787</v>
          </cell>
          <cell r="Q326">
            <v>70.611</v>
          </cell>
          <cell r="R326">
            <v>125.99199999999999</v>
          </cell>
          <cell r="S326">
            <v>138.6</v>
          </cell>
          <cell r="T326">
            <v>446.068</v>
          </cell>
        </row>
        <row r="327">
          <cell r="A327">
            <v>71</v>
          </cell>
          <cell r="B327">
            <v>496</v>
          </cell>
          <cell r="C327" t="str">
            <v>Mongolia</v>
          </cell>
          <cell r="D327">
            <v>0</v>
          </cell>
          <cell r="E327">
            <v>6</v>
          </cell>
          <cell r="F327" t="str">
            <v>Wpro</v>
          </cell>
          <cell r="G327">
            <v>5</v>
          </cell>
          <cell r="H327" t="str">
            <v>oai</v>
          </cell>
          <cell r="I327">
            <v>1</v>
          </cell>
          <cell r="J327" t="str">
            <v>low and middle</v>
          </cell>
          <cell r="K327" t="str">
            <v>females</v>
          </cell>
          <cell r="L327" t="str">
            <v>1995-2000</v>
          </cell>
          <cell r="M327">
            <v>40.872</v>
          </cell>
          <cell r="N327">
            <v>10.67</v>
          </cell>
          <cell r="O327">
            <v>1.008</v>
          </cell>
          <cell r="P327">
            <v>1.569</v>
          </cell>
          <cell r="Q327">
            <v>2.907</v>
          </cell>
          <cell r="R327">
            <v>4.351</v>
          </cell>
          <cell r="S327">
            <v>5.335</v>
          </cell>
          <cell r="T327">
            <v>15.032</v>
          </cell>
        </row>
        <row r="328">
          <cell r="A328">
            <v>126</v>
          </cell>
          <cell r="B328">
            <v>498</v>
          </cell>
          <cell r="C328" t="str">
            <v>Republic of Moldova</v>
          </cell>
          <cell r="D328">
            <v>0</v>
          </cell>
          <cell r="E328">
            <v>4</v>
          </cell>
          <cell r="F328" t="str">
            <v>Euro</v>
          </cell>
          <cell r="G328">
            <v>2</v>
          </cell>
          <cell r="H328" t="str">
            <v>fse</v>
          </cell>
          <cell r="I328">
            <v>1</v>
          </cell>
          <cell r="J328" t="str">
            <v>low and middle</v>
          </cell>
          <cell r="K328" t="str">
            <v>females</v>
          </cell>
          <cell r="L328" t="str">
            <v>1995-2000</v>
          </cell>
          <cell r="M328">
            <v>114.554</v>
          </cell>
          <cell r="N328">
            <v>3.739</v>
          </cell>
          <cell r="O328">
            <v>0.719</v>
          </cell>
          <cell r="P328">
            <v>1.75</v>
          </cell>
          <cell r="Q328">
            <v>5.038</v>
          </cell>
          <cell r="R328">
            <v>15.086000000000002</v>
          </cell>
          <cell r="S328">
            <v>22.927999999999997</v>
          </cell>
          <cell r="T328">
            <v>65.294</v>
          </cell>
        </row>
        <row r="329">
          <cell r="A329">
            <v>37</v>
          </cell>
          <cell r="B329">
            <v>504</v>
          </cell>
          <cell r="C329" t="str">
            <v>Morocco</v>
          </cell>
          <cell r="D329">
            <v>0</v>
          </cell>
          <cell r="E329">
            <v>3</v>
          </cell>
          <cell r="F329" t="str">
            <v>Emro</v>
          </cell>
          <cell r="G329">
            <v>8</v>
          </cell>
          <cell r="H329" t="str">
            <v>mec</v>
          </cell>
          <cell r="I329">
            <v>1</v>
          </cell>
          <cell r="J329" t="str">
            <v>low and middle</v>
          </cell>
          <cell r="K329" t="str">
            <v>females</v>
          </cell>
          <cell r="L329" t="str">
            <v>1995-2000</v>
          </cell>
          <cell r="M329">
            <v>419.999</v>
          </cell>
          <cell r="N329">
            <v>103.338</v>
          </cell>
          <cell r="O329">
            <v>11.338000000000001</v>
          </cell>
          <cell r="P329">
            <v>26.261000000000003</v>
          </cell>
          <cell r="Q329">
            <v>30.813000000000002</v>
          </cell>
          <cell r="R329">
            <v>42.102000000000004</v>
          </cell>
          <cell r="S329">
            <v>60.159000000000006</v>
          </cell>
          <cell r="T329">
            <v>145.98800000000003</v>
          </cell>
        </row>
        <row r="330">
          <cell r="A330">
            <v>16</v>
          </cell>
          <cell r="B330">
            <v>508</v>
          </cell>
          <cell r="C330" t="str">
            <v>Mozambique</v>
          </cell>
          <cell r="D330">
            <v>0</v>
          </cell>
          <cell r="E330">
            <v>1</v>
          </cell>
          <cell r="F330" t="str">
            <v>Afro</v>
          </cell>
          <cell r="G330">
            <v>6</v>
          </cell>
          <cell r="H330" t="str">
            <v>ssa</v>
          </cell>
          <cell r="I330">
            <v>1</v>
          </cell>
          <cell r="J330" t="str">
            <v>low and middle</v>
          </cell>
          <cell r="K330" t="str">
            <v>females</v>
          </cell>
          <cell r="L330" t="str">
            <v>1995-2000</v>
          </cell>
          <cell r="M330">
            <v>840.702</v>
          </cell>
          <cell r="N330">
            <v>350.669</v>
          </cell>
          <cell r="O330">
            <v>76.92599999999999</v>
          </cell>
          <cell r="P330">
            <v>75.31700000000001</v>
          </cell>
          <cell r="Q330">
            <v>99.86</v>
          </cell>
          <cell r="R330">
            <v>85.088</v>
          </cell>
          <cell r="S330">
            <v>59.229</v>
          </cell>
          <cell r="T330">
            <v>93.61300000000001</v>
          </cell>
        </row>
        <row r="331">
          <cell r="A331">
            <v>112</v>
          </cell>
          <cell r="B331">
            <v>512</v>
          </cell>
          <cell r="C331" t="str">
            <v>Oman</v>
          </cell>
          <cell r="D331">
            <v>0</v>
          </cell>
          <cell r="E331">
            <v>3</v>
          </cell>
          <cell r="F331" t="str">
            <v>Emro</v>
          </cell>
          <cell r="G331">
            <v>8</v>
          </cell>
          <cell r="H331" t="str">
            <v>mec</v>
          </cell>
          <cell r="I331">
            <v>1</v>
          </cell>
          <cell r="J331" t="str">
            <v>low and middle</v>
          </cell>
          <cell r="K331" t="str">
            <v>females</v>
          </cell>
          <cell r="L331" t="str">
            <v>1995-2000</v>
          </cell>
          <cell r="M331">
            <v>19.002</v>
          </cell>
          <cell r="N331">
            <v>4.927</v>
          </cell>
          <cell r="O331">
            <v>0.518</v>
          </cell>
          <cell r="P331">
            <v>0.986</v>
          </cell>
          <cell r="Q331">
            <v>1.2189999999999999</v>
          </cell>
          <cell r="R331">
            <v>2.335</v>
          </cell>
          <cell r="S331">
            <v>2.521</v>
          </cell>
          <cell r="T331">
            <v>6.496</v>
          </cell>
        </row>
        <row r="332">
          <cell r="A332">
            <v>44</v>
          </cell>
          <cell r="B332">
            <v>516</v>
          </cell>
          <cell r="C332" t="str">
            <v>Namibia</v>
          </cell>
          <cell r="D332">
            <v>0</v>
          </cell>
          <cell r="E332">
            <v>1</v>
          </cell>
          <cell r="F332" t="str">
            <v>Afro</v>
          </cell>
          <cell r="G332">
            <v>6</v>
          </cell>
          <cell r="H332" t="str">
            <v>ssa</v>
          </cell>
          <cell r="I332">
            <v>1</v>
          </cell>
          <cell r="J332" t="str">
            <v>low and middle</v>
          </cell>
          <cell r="K332" t="str">
            <v>females</v>
          </cell>
          <cell r="L332" t="str">
            <v>1995-2000</v>
          </cell>
          <cell r="M332">
            <v>55.208</v>
          </cell>
          <cell r="N332">
            <v>17.008</v>
          </cell>
          <cell r="O332">
            <v>3.462</v>
          </cell>
          <cell r="P332">
            <v>5.215999999999999</v>
          </cell>
          <cell r="Q332">
            <v>8.376</v>
          </cell>
          <cell r="R332">
            <v>7.317</v>
          </cell>
          <cell r="S332">
            <v>4.775</v>
          </cell>
          <cell r="T332">
            <v>9.053999999999998</v>
          </cell>
        </row>
        <row r="333">
          <cell r="A333">
            <v>82</v>
          </cell>
          <cell r="B333">
            <v>524</v>
          </cell>
          <cell r="C333" t="str">
            <v>Nepal</v>
          </cell>
          <cell r="D333">
            <v>0</v>
          </cell>
          <cell r="E333">
            <v>5</v>
          </cell>
          <cell r="F333" t="str">
            <v>Searo</v>
          </cell>
          <cell r="G333">
            <v>5</v>
          </cell>
          <cell r="H333" t="str">
            <v>oai</v>
          </cell>
          <cell r="I333">
            <v>1</v>
          </cell>
          <cell r="J333" t="str">
            <v>low and middle</v>
          </cell>
          <cell r="K333" t="str">
            <v>females</v>
          </cell>
          <cell r="L333" t="str">
            <v>1995-2000</v>
          </cell>
          <cell r="M333">
            <v>618.429</v>
          </cell>
          <cell r="N333">
            <v>235.342</v>
          </cell>
          <cell r="O333">
            <v>33.853</v>
          </cell>
          <cell r="P333">
            <v>57.496</v>
          </cell>
          <cell r="Q333">
            <v>57.834</v>
          </cell>
          <cell r="R333">
            <v>64.488</v>
          </cell>
          <cell r="S333">
            <v>59.358000000000004</v>
          </cell>
          <cell r="T333">
            <v>110.058</v>
          </cell>
        </row>
        <row r="334">
          <cell r="A334">
            <v>160</v>
          </cell>
          <cell r="B334">
            <v>528</v>
          </cell>
          <cell r="C334" t="str">
            <v>Netherlands</v>
          </cell>
          <cell r="D334">
            <v>0</v>
          </cell>
          <cell r="E334">
            <v>4</v>
          </cell>
          <cell r="F334" t="str">
            <v>Euro</v>
          </cell>
          <cell r="G334">
            <v>1</v>
          </cell>
          <cell r="H334" t="str">
            <v>eme</v>
          </cell>
          <cell r="I334">
            <v>4</v>
          </cell>
          <cell r="J334" t="str">
            <v>high</v>
          </cell>
          <cell r="K334" t="str">
            <v>females</v>
          </cell>
          <cell r="L334" t="str">
            <v>1995-2000</v>
          </cell>
          <cell r="M334">
            <v>337.523</v>
          </cell>
          <cell r="N334">
            <v>3.24</v>
          </cell>
          <cell r="O334">
            <v>0.762</v>
          </cell>
          <cell r="P334">
            <v>2.4240000000000004</v>
          </cell>
          <cell r="Q334">
            <v>7.946</v>
          </cell>
          <cell r="R334">
            <v>23.278</v>
          </cell>
          <cell r="S334">
            <v>34.927</v>
          </cell>
          <cell r="T334">
            <v>264.94599999999997</v>
          </cell>
        </row>
        <row r="335">
          <cell r="A335">
            <v>172</v>
          </cell>
          <cell r="B335">
            <v>530</v>
          </cell>
          <cell r="C335" t="str">
            <v>Netherlands Antilles</v>
          </cell>
          <cell r="G335">
            <v>7</v>
          </cell>
          <cell r="H335" t="str">
            <v>lac</v>
          </cell>
          <cell r="I335">
            <v>4</v>
          </cell>
          <cell r="J335" t="str">
            <v>high</v>
          </cell>
          <cell r="K335" t="str">
            <v>females</v>
          </cell>
          <cell r="L335" t="str">
            <v>1995-2000</v>
          </cell>
          <cell r="M335">
            <v>3.037</v>
          </cell>
          <cell r="N335">
            <v>0.109</v>
          </cell>
          <cell r="O335">
            <v>0.011</v>
          </cell>
          <cell r="P335">
            <v>0.039</v>
          </cell>
          <cell r="Q335">
            <v>0.11599999999999999</v>
          </cell>
          <cell r="R335">
            <v>0.317</v>
          </cell>
          <cell r="S335">
            <v>0.41800000000000004</v>
          </cell>
          <cell r="T335">
            <v>2.027</v>
          </cell>
        </row>
        <row r="336">
          <cell r="A336">
            <v>206</v>
          </cell>
          <cell r="B336">
            <v>540</v>
          </cell>
          <cell r="C336" t="str">
            <v>New Caledonia</v>
          </cell>
          <cell r="G336">
            <v>5</v>
          </cell>
          <cell r="H336" t="str">
            <v>oai</v>
          </cell>
          <cell r="I336">
            <v>4</v>
          </cell>
          <cell r="J336" t="str">
            <v>high</v>
          </cell>
          <cell r="K336" t="str">
            <v>females</v>
          </cell>
          <cell r="L336" t="str">
            <v>1995-2000</v>
          </cell>
          <cell r="M336">
            <v>2.153</v>
          </cell>
          <cell r="N336">
            <v>0.17</v>
          </cell>
          <cell r="O336">
            <v>0.027999999999999997</v>
          </cell>
          <cell r="P336">
            <v>0.091</v>
          </cell>
          <cell r="Q336">
            <v>0.14</v>
          </cell>
          <cell r="R336">
            <v>0.305</v>
          </cell>
          <cell r="S336">
            <v>0.378</v>
          </cell>
          <cell r="T336">
            <v>1.041</v>
          </cell>
        </row>
        <row r="337">
          <cell r="A337">
            <v>209</v>
          </cell>
          <cell r="B337">
            <v>548</v>
          </cell>
          <cell r="C337" t="str">
            <v>Vanuatu</v>
          </cell>
          <cell r="D337">
            <v>0</v>
          </cell>
          <cell r="E337">
            <v>6</v>
          </cell>
          <cell r="F337" t="str">
            <v>Wpro</v>
          </cell>
          <cell r="G337">
            <v>5</v>
          </cell>
          <cell r="H337" t="str">
            <v>oai</v>
          </cell>
          <cell r="I337">
            <v>1</v>
          </cell>
          <cell r="J337" t="str">
            <v>low and middle</v>
          </cell>
          <cell r="K337" t="str">
            <v>females</v>
          </cell>
          <cell r="L337" t="str">
            <v>1995-2000</v>
          </cell>
          <cell r="M337">
            <v>2.316</v>
          </cell>
          <cell r="N337">
            <v>0.59</v>
          </cell>
          <cell r="O337">
            <v>0.07400000000000001</v>
          </cell>
          <cell r="P337">
            <v>0.15</v>
          </cell>
          <cell r="Q337">
            <v>0.20700000000000002</v>
          </cell>
          <cell r="R337">
            <v>0.27699999999999997</v>
          </cell>
          <cell r="S337">
            <v>0.274</v>
          </cell>
          <cell r="T337">
            <v>0.744</v>
          </cell>
        </row>
        <row r="338">
          <cell r="A338">
            <v>203</v>
          </cell>
          <cell r="B338">
            <v>554</v>
          </cell>
          <cell r="C338" t="str">
            <v>New Zealand</v>
          </cell>
          <cell r="D338">
            <v>0</v>
          </cell>
          <cell r="E338">
            <v>6</v>
          </cell>
          <cell r="F338" t="str">
            <v>Wpro</v>
          </cell>
          <cell r="G338">
            <v>1</v>
          </cell>
          <cell r="H338" t="str">
            <v>eme</v>
          </cell>
          <cell r="I338">
            <v>4</v>
          </cell>
          <cell r="J338" t="str">
            <v>high</v>
          </cell>
          <cell r="K338" t="str">
            <v>females</v>
          </cell>
          <cell r="L338" t="str">
            <v>1995-2000</v>
          </cell>
          <cell r="M338">
            <v>70.102</v>
          </cell>
          <cell r="N338">
            <v>1.14</v>
          </cell>
          <cell r="O338">
            <v>0.218</v>
          </cell>
          <cell r="P338">
            <v>1.016</v>
          </cell>
          <cell r="Q338">
            <v>1.992</v>
          </cell>
          <cell r="R338">
            <v>6.095</v>
          </cell>
          <cell r="S338">
            <v>8.176</v>
          </cell>
          <cell r="T338">
            <v>51.465</v>
          </cell>
        </row>
        <row r="339">
          <cell r="A339">
            <v>182</v>
          </cell>
          <cell r="B339">
            <v>558</v>
          </cell>
          <cell r="C339" t="str">
            <v>Nicaragua</v>
          </cell>
          <cell r="D339">
            <v>0</v>
          </cell>
          <cell r="E339">
            <v>2</v>
          </cell>
          <cell r="F339" t="str">
            <v>Amro</v>
          </cell>
          <cell r="G339">
            <v>7</v>
          </cell>
          <cell r="H339" t="str">
            <v>lac</v>
          </cell>
          <cell r="I339">
            <v>1</v>
          </cell>
          <cell r="J339" t="str">
            <v>low and middle</v>
          </cell>
          <cell r="K339" t="str">
            <v>females</v>
          </cell>
          <cell r="L339" t="str">
            <v>1995-2000</v>
          </cell>
          <cell r="M339">
            <v>62.625</v>
          </cell>
          <cell r="N339">
            <v>22.19</v>
          </cell>
          <cell r="O339">
            <v>3.219</v>
          </cell>
          <cell r="P339">
            <v>4.174</v>
          </cell>
          <cell r="Q339">
            <v>5.051</v>
          </cell>
          <cell r="R339">
            <v>6.313000000000001</v>
          </cell>
          <cell r="S339">
            <v>6.046</v>
          </cell>
          <cell r="T339">
            <v>15.631999999999998</v>
          </cell>
        </row>
        <row r="340">
          <cell r="A340">
            <v>59</v>
          </cell>
          <cell r="B340">
            <v>562</v>
          </cell>
          <cell r="C340" t="str">
            <v>Niger</v>
          </cell>
          <cell r="D340">
            <v>0</v>
          </cell>
          <cell r="E340">
            <v>1</v>
          </cell>
          <cell r="F340" t="str">
            <v>Afro</v>
          </cell>
          <cell r="G340">
            <v>6</v>
          </cell>
          <cell r="H340" t="str">
            <v>ssa</v>
          </cell>
          <cell r="I340">
            <v>1</v>
          </cell>
          <cell r="J340" t="str">
            <v>low and middle</v>
          </cell>
          <cell r="K340" t="str">
            <v>females</v>
          </cell>
          <cell r="L340" t="str">
            <v>1995-2000</v>
          </cell>
          <cell r="M340">
            <v>401.319</v>
          </cell>
          <cell r="N340">
            <v>215.107</v>
          </cell>
          <cell r="O340">
            <v>39.001000000000005</v>
          </cell>
          <cell r="P340">
            <v>33.817</v>
          </cell>
          <cell r="Q340">
            <v>29.208</v>
          </cell>
          <cell r="R340">
            <v>25.707</v>
          </cell>
          <cell r="S340">
            <v>22.673000000000002</v>
          </cell>
          <cell r="T340">
            <v>35.806</v>
          </cell>
        </row>
        <row r="341">
          <cell r="A341">
            <v>60</v>
          </cell>
          <cell r="B341">
            <v>566</v>
          </cell>
          <cell r="C341" t="str">
            <v>Nigeria</v>
          </cell>
          <cell r="D341">
            <v>0</v>
          </cell>
          <cell r="E341">
            <v>1</v>
          </cell>
          <cell r="F341" t="str">
            <v>Afro</v>
          </cell>
          <cell r="G341">
            <v>6</v>
          </cell>
          <cell r="H341" t="str">
            <v>ssa</v>
          </cell>
          <cell r="I341">
            <v>1</v>
          </cell>
          <cell r="J341" t="str">
            <v>low and middle</v>
          </cell>
          <cell r="K341" t="str">
            <v>females</v>
          </cell>
          <cell r="L341" t="str">
            <v>1995-2000</v>
          </cell>
          <cell r="M341">
            <v>3717.243</v>
          </cell>
          <cell r="N341">
            <v>1446.878</v>
          </cell>
          <cell r="O341">
            <v>411.102</v>
          </cell>
          <cell r="P341">
            <v>368.135</v>
          </cell>
          <cell r="Q341">
            <v>398.41600000000005</v>
          </cell>
          <cell r="R341">
            <v>366.149</v>
          </cell>
          <cell r="S341">
            <v>281.707</v>
          </cell>
          <cell r="T341">
            <v>444.85600000000005</v>
          </cell>
        </row>
        <row r="342">
          <cell r="A342">
            <v>139</v>
          </cell>
          <cell r="B342">
            <v>578</v>
          </cell>
          <cell r="C342" t="str">
            <v>Norway</v>
          </cell>
          <cell r="D342">
            <v>0</v>
          </cell>
          <cell r="E342">
            <v>4</v>
          </cell>
          <cell r="F342" t="str">
            <v>Euro</v>
          </cell>
          <cell r="G342">
            <v>1</v>
          </cell>
          <cell r="H342" t="str">
            <v>eme</v>
          </cell>
          <cell r="I342">
            <v>4</v>
          </cell>
          <cell r="J342" t="str">
            <v>high</v>
          </cell>
          <cell r="K342" t="str">
            <v>females</v>
          </cell>
          <cell r="L342" t="str">
            <v>1995-2000</v>
          </cell>
          <cell r="M342">
            <v>110.001</v>
          </cell>
          <cell r="N342">
            <v>0.814</v>
          </cell>
          <cell r="O342">
            <v>0.14800000000000002</v>
          </cell>
          <cell r="P342">
            <v>0.62</v>
          </cell>
          <cell r="Q342">
            <v>1.7770000000000001</v>
          </cell>
          <cell r="R342">
            <v>5.636</v>
          </cell>
          <cell r="S342">
            <v>9.258</v>
          </cell>
          <cell r="T342">
            <v>91.74799999999999</v>
          </cell>
        </row>
        <row r="343">
          <cell r="A343">
            <v>83</v>
          </cell>
          <cell r="B343">
            <v>586</v>
          </cell>
          <cell r="C343" t="str">
            <v>Pakistan</v>
          </cell>
          <cell r="D343">
            <v>0</v>
          </cell>
          <cell r="E343">
            <v>3</v>
          </cell>
          <cell r="F343" t="str">
            <v>Emro</v>
          </cell>
          <cell r="G343">
            <v>8</v>
          </cell>
          <cell r="H343" t="str">
            <v>mec</v>
          </cell>
          <cell r="I343">
            <v>1</v>
          </cell>
          <cell r="J343" t="str">
            <v>low and middle</v>
          </cell>
          <cell r="K343" t="str">
            <v>females</v>
          </cell>
          <cell r="L343" t="str">
            <v>1995-2000</v>
          </cell>
          <cell r="M343">
            <v>2634.804</v>
          </cell>
          <cell r="N343">
            <v>1322.385</v>
          </cell>
          <cell r="O343">
            <v>109.679</v>
          </cell>
          <cell r="P343">
            <v>92.95400000000001</v>
          </cell>
          <cell r="Q343">
            <v>123.554</v>
          </cell>
          <cell r="R343">
            <v>207.61399999999998</v>
          </cell>
          <cell r="S343">
            <v>274.577</v>
          </cell>
          <cell r="T343">
            <v>504.04100000000005</v>
          </cell>
        </row>
        <row r="344">
          <cell r="A344">
            <v>183</v>
          </cell>
          <cell r="B344">
            <v>591</v>
          </cell>
          <cell r="C344" t="str">
            <v>Panama</v>
          </cell>
          <cell r="D344">
            <v>0</v>
          </cell>
          <cell r="E344">
            <v>2</v>
          </cell>
          <cell r="F344" t="str">
            <v>Amro</v>
          </cell>
          <cell r="G344">
            <v>7</v>
          </cell>
          <cell r="H344" t="str">
            <v>lac</v>
          </cell>
          <cell r="I344">
            <v>1</v>
          </cell>
          <cell r="J344" t="str">
            <v>low and middle</v>
          </cell>
          <cell r="K344" t="str">
            <v>females</v>
          </cell>
          <cell r="L344" t="str">
            <v>1995-2000</v>
          </cell>
          <cell r="M344">
            <v>30.431</v>
          </cell>
          <cell r="N344">
            <v>3.97</v>
          </cell>
          <cell r="O344">
            <v>0.597</v>
          </cell>
          <cell r="P344">
            <v>1.274</v>
          </cell>
          <cell r="Q344">
            <v>2.048</v>
          </cell>
          <cell r="R344">
            <v>3.3529999999999998</v>
          </cell>
          <cell r="S344">
            <v>3.655</v>
          </cell>
          <cell r="T344">
            <v>15.534</v>
          </cell>
        </row>
        <row r="345">
          <cell r="A345">
            <v>207</v>
          </cell>
          <cell r="B345">
            <v>598</v>
          </cell>
          <cell r="C345" t="str">
            <v>Papua New Guinea</v>
          </cell>
          <cell r="D345">
            <v>0</v>
          </cell>
          <cell r="E345">
            <v>6</v>
          </cell>
          <cell r="F345" t="str">
            <v>Wpro</v>
          </cell>
          <cell r="G345">
            <v>5</v>
          </cell>
          <cell r="H345" t="str">
            <v>oai</v>
          </cell>
          <cell r="I345">
            <v>1</v>
          </cell>
          <cell r="J345" t="str">
            <v>low and middle</v>
          </cell>
          <cell r="K345" t="str">
            <v>females</v>
          </cell>
          <cell r="L345" t="str">
            <v>1995-2000</v>
          </cell>
          <cell r="M345">
            <v>105.629</v>
          </cell>
          <cell r="N345">
            <v>30.928</v>
          </cell>
          <cell r="O345">
            <v>3.971</v>
          </cell>
          <cell r="P345">
            <v>10.615</v>
          </cell>
          <cell r="Q345">
            <v>11.975999999999999</v>
          </cell>
          <cell r="R345">
            <v>17.123</v>
          </cell>
          <cell r="S345">
            <v>14.833</v>
          </cell>
          <cell r="T345">
            <v>16.183</v>
          </cell>
        </row>
        <row r="346">
          <cell r="A346">
            <v>192</v>
          </cell>
          <cell r="B346">
            <v>600</v>
          </cell>
          <cell r="C346" t="str">
            <v>Paraguay</v>
          </cell>
          <cell r="D346">
            <v>0</v>
          </cell>
          <cell r="E346">
            <v>2</v>
          </cell>
          <cell r="F346" t="str">
            <v>Amro</v>
          </cell>
          <cell r="G346">
            <v>7</v>
          </cell>
          <cell r="H346" t="str">
            <v>lac</v>
          </cell>
          <cell r="I346">
            <v>1</v>
          </cell>
          <cell r="J346" t="str">
            <v>low and middle</v>
          </cell>
          <cell r="K346" t="str">
            <v>females</v>
          </cell>
          <cell r="L346" t="str">
            <v>1995-2000</v>
          </cell>
          <cell r="M346">
            <v>65.14</v>
          </cell>
          <cell r="N346">
            <v>16.924</v>
          </cell>
          <cell r="O346">
            <v>1.722</v>
          </cell>
          <cell r="P346">
            <v>2.6580000000000004</v>
          </cell>
          <cell r="Q346">
            <v>4.093</v>
          </cell>
          <cell r="R346">
            <v>6.2059999999999995</v>
          </cell>
          <cell r="S346">
            <v>7.579000000000001</v>
          </cell>
          <cell r="T346">
            <v>25.958000000000002</v>
          </cell>
        </row>
        <row r="347">
          <cell r="A347">
            <v>193</v>
          </cell>
          <cell r="B347">
            <v>604</v>
          </cell>
          <cell r="C347" t="str">
            <v>Peru</v>
          </cell>
          <cell r="D347">
            <v>0</v>
          </cell>
          <cell r="E347">
            <v>2</v>
          </cell>
          <cell r="F347" t="str">
            <v>Amro</v>
          </cell>
          <cell r="G347">
            <v>7</v>
          </cell>
          <cell r="H347" t="str">
            <v>lac</v>
          </cell>
          <cell r="I347">
            <v>1</v>
          </cell>
          <cell r="J347" t="str">
            <v>low and middle</v>
          </cell>
          <cell r="K347" t="str">
            <v>females</v>
          </cell>
          <cell r="L347" t="str">
            <v>1995-2000</v>
          </cell>
          <cell r="M347">
            <v>357.925</v>
          </cell>
          <cell r="N347">
            <v>87.513</v>
          </cell>
          <cell r="O347">
            <v>11.597999999999999</v>
          </cell>
          <cell r="P347">
            <v>17.488999999999997</v>
          </cell>
          <cell r="Q347">
            <v>26.751</v>
          </cell>
          <cell r="R347">
            <v>40.168</v>
          </cell>
          <cell r="S347">
            <v>48.521</v>
          </cell>
          <cell r="T347">
            <v>125.885</v>
          </cell>
        </row>
        <row r="348">
          <cell r="A348">
            <v>96</v>
          </cell>
          <cell r="B348">
            <v>608</v>
          </cell>
          <cell r="C348" t="str">
            <v>Philippines</v>
          </cell>
          <cell r="D348">
            <v>0</v>
          </cell>
          <cell r="E348">
            <v>6</v>
          </cell>
          <cell r="F348" t="str">
            <v>Wpro</v>
          </cell>
          <cell r="G348">
            <v>5</v>
          </cell>
          <cell r="H348" t="str">
            <v>oai</v>
          </cell>
          <cell r="I348">
            <v>1</v>
          </cell>
          <cell r="J348" t="str">
            <v>low and middle</v>
          </cell>
          <cell r="K348" t="str">
            <v>females</v>
          </cell>
          <cell r="L348" t="str">
            <v>1995-2000</v>
          </cell>
          <cell r="M348">
            <v>960.113</v>
          </cell>
          <cell r="N348">
            <v>192.027</v>
          </cell>
          <cell r="O348">
            <v>24.570999999999998</v>
          </cell>
          <cell r="P348">
            <v>59.778</v>
          </cell>
          <cell r="Q348">
            <v>79.198</v>
          </cell>
          <cell r="R348">
            <v>121.268</v>
          </cell>
          <cell r="S348">
            <v>135.32</v>
          </cell>
          <cell r="T348">
            <v>347.951</v>
          </cell>
        </row>
        <row r="349">
          <cell r="A349">
            <v>125</v>
          </cell>
          <cell r="B349">
            <v>616</v>
          </cell>
          <cell r="C349" t="str">
            <v>Poland</v>
          </cell>
          <cell r="D349">
            <v>0</v>
          </cell>
          <cell r="E349">
            <v>4</v>
          </cell>
          <cell r="F349" t="str">
            <v>Euro</v>
          </cell>
          <cell r="G349">
            <v>2</v>
          </cell>
          <cell r="H349" t="str">
            <v>fse</v>
          </cell>
          <cell r="I349">
            <v>1</v>
          </cell>
          <cell r="J349" t="str">
            <v>low and middle</v>
          </cell>
          <cell r="K349" t="str">
            <v>females</v>
          </cell>
          <cell r="L349" t="str">
            <v>1995-2000</v>
          </cell>
          <cell r="M349">
            <v>883.227</v>
          </cell>
          <cell r="N349">
            <v>15.03</v>
          </cell>
          <cell r="O349">
            <v>2.3179999999999996</v>
          </cell>
          <cell r="P349">
            <v>7.379</v>
          </cell>
          <cell r="Q349">
            <v>25.636</v>
          </cell>
          <cell r="R349">
            <v>74.39</v>
          </cell>
          <cell r="S349">
            <v>138.037</v>
          </cell>
          <cell r="T349">
            <v>620.437</v>
          </cell>
        </row>
        <row r="350">
          <cell r="A350">
            <v>149</v>
          </cell>
          <cell r="B350">
            <v>620</v>
          </cell>
          <cell r="C350" t="str">
            <v>Portugal</v>
          </cell>
          <cell r="D350">
            <v>0</v>
          </cell>
          <cell r="E350">
            <v>4</v>
          </cell>
          <cell r="F350" t="str">
            <v>Euro</v>
          </cell>
          <cell r="G350">
            <v>1</v>
          </cell>
          <cell r="H350" t="str">
            <v>eme</v>
          </cell>
          <cell r="I350">
            <v>4</v>
          </cell>
          <cell r="J350" t="str">
            <v>high</v>
          </cell>
          <cell r="K350" t="str">
            <v>females</v>
          </cell>
          <cell r="L350" t="str">
            <v>1995-2000</v>
          </cell>
          <cell r="M350">
            <v>249.162</v>
          </cell>
          <cell r="N350">
            <v>2.632</v>
          </cell>
          <cell r="O350">
            <v>0.63</v>
          </cell>
          <cell r="P350">
            <v>2.424</v>
          </cell>
          <cell r="Q350">
            <v>5.465</v>
          </cell>
          <cell r="R350">
            <v>15.866</v>
          </cell>
          <cell r="S350">
            <v>29.906999999999996</v>
          </cell>
          <cell r="T350">
            <v>192.23799999999997</v>
          </cell>
        </row>
        <row r="351">
          <cell r="A351">
            <v>55</v>
          </cell>
          <cell r="B351">
            <v>624</v>
          </cell>
          <cell r="C351" t="str">
            <v>Guinea-Bissau</v>
          </cell>
          <cell r="D351">
            <v>0</v>
          </cell>
          <cell r="E351">
            <v>1</v>
          </cell>
          <cell r="F351" t="str">
            <v>Afro</v>
          </cell>
          <cell r="G351">
            <v>6</v>
          </cell>
          <cell r="H351" t="str">
            <v>ssa</v>
          </cell>
          <cell r="I351">
            <v>1</v>
          </cell>
          <cell r="J351" t="str">
            <v>low and middle</v>
          </cell>
          <cell r="K351" t="str">
            <v>females</v>
          </cell>
          <cell r="L351" t="str">
            <v>1995-2000</v>
          </cell>
          <cell r="M351">
            <v>55.43</v>
          </cell>
          <cell r="N351">
            <v>23.625</v>
          </cell>
          <cell r="O351">
            <v>5.827</v>
          </cell>
          <cell r="P351">
            <v>4.37</v>
          </cell>
          <cell r="Q351">
            <v>4.682</v>
          </cell>
          <cell r="R351">
            <v>4.9</v>
          </cell>
          <cell r="S351">
            <v>4.435</v>
          </cell>
          <cell r="T351">
            <v>7.591</v>
          </cell>
        </row>
        <row r="352">
          <cell r="A352">
            <v>91</v>
          </cell>
          <cell r="B352">
            <v>626</v>
          </cell>
          <cell r="C352" t="str">
            <v>East Timor</v>
          </cell>
          <cell r="K352" t="str">
            <v>females</v>
          </cell>
          <cell r="L352" t="str">
            <v>1995-2000</v>
          </cell>
          <cell r="M352">
            <v>30.207</v>
          </cell>
          <cell r="N352">
            <v>13.06</v>
          </cell>
          <cell r="O352">
            <v>2.238</v>
          </cell>
          <cell r="P352">
            <v>3.086</v>
          </cell>
          <cell r="Q352">
            <v>3.681</v>
          </cell>
          <cell r="R352">
            <v>3.2</v>
          </cell>
          <cell r="S352">
            <v>2.285</v>
          </cell>
          <cell r="T352">
            <v>2.6569999999999996</v>
          </cell>
        </row>
        <row r="353">
          <cell r="A353">
            <v>173</v>
          </cell>
          <cell r="B353">
            <v>630</v>
          </cell>
          <cell r="C353" t="str">
            <v>Puerto Rico</v>
          </cell>
          <cell r="G353">
            <v>7</v>
          </cell>
          <cell r="H353" t="str">
            <v>lac</v>
          </cell>
          <cell r="I353">
            <v>1</v>
          </cell>
          <cell r="J353" t="str">
            <v>low and middle</v>
          </cell>
          <cell r="K353" t="str">
            <v>females</v>
          </cell>
          <cell r="L353" t="str">
            <v>1995-2000</v>
          </cell>
          <cell r="M353">
            <v>64.762</v>
          </cell>
          <cell r="N353">
            <v>2.016</v>
          </cell>
          <cell r="O353">
            <v>0.202</v>
          </cell>
          <cell r="P353">
            <v>1.412</v>
          </cell>
          <cell r="Q353">
            <v>3.297</v>
          </cell>
          <cell r="R353">
            <v>6.607</v>
          </cell>
          <cell r="S353">
            <v>8.695</v>
          </cell>
          <cell r="T353">
            <v>42.533</v>
          </cell>
        </row>
        <row r="354">
          <cell r="A354">
            <v>113</v>
          </cell>
          <cell r="B354">
            <v>634</v>
          </cell>
          <cell r="C354" t="str">
            <v>Qatar</v>
          </cell>
          <cell r="D354">
            <v>0</v>
          </cell>
          <cell r="E354">
            <v>3</v>
          </cell>
          <cell r="F354" t="str">
            <v>Emro</v>
          </cell>
          <cell r="G354">
            <v>8</v>
          </cell>
          <cell r="H354" t="str">
            <v>mec</v>
          </cell>
          <cell r="I354">
            <v>4</v>
          </cell>
          <cell r="J354" t="str">
            <v>high</v>
          </cell>
          <cell r="K354" t="str">
            <v>females</v>
          </cell>
          <cell r="L354" t="str">
            <v>1995-2000</v>
          </cell>
          <cell r="M354">
            <v>2.207</v>
          </cell>
          <cell r="N354">
            <v>0.471</v>
          </cell>
          <cell r="O354">
            <v>0.044</v>
          </cell>
          <cell r="P354">
            <v>0.068</v>
          </cell>
          <cell r="Q354">
            <v>0.155</v>
          </cell>
          <cell r="R354">
            <v>0.481</v>
          </cell>
          <cell r="S354">
            <v>0.414</v>
          </cell>
          <cell r="T354">
            <v>0.574</v>
          </cell>
        </row>
        <row r="355">
          <cell r="A355">
            <v>17</v>
          </cell>
          <cell r="B355">
            <v>638</v>
          </cell>
          <cell r="C355" t="str">
            <v>Reunion</v>
          </cell>
          <cell r="G355">
            <v>5</v>
          </cell>
          <cell r="H355" t="str">
            <v>oai</v>
          </cell>
          <cell r="I355">
            <v>4</v>
          </cell>
          <cell r="J355" t="str">
            <v>high</v>
          </cell>
          <cell r="K355" t="str">
            <v>females</v>
          </cell>
          <cell r="L355" t="str">
            <v>1995-2000</v>
          </cell>
          <cell r="M355">
            <v>7.296</v>
          </cell>
          <cell r="N355">
            <v>0.279</v>
          </cell>
          <cell r="O355">
            <v>0.033</v>
          </cell>
          <cell r="P355">
            <v>0.152</v>
          </cell>
          <cell r="Q355">
            <v>0.439</v>
          </cell>
          <cell r="R355">
            <v>0.804</v>
          </cell>
          <cell r="S355">
            <v>1.207</v>
          </cell>
          <cell r="T355">
            <v>4.382000000000001</v>
          </cell>
        </row>
        <row r="356">
          <cell r="A356">
            <v>127</v>
          </cell>
          <cell r="B356">
            <v>642</v>
          </cell>
          <cell r="C356" t="str">
            <v>Romania</v>
          </cell>
          <cell r="D356">
            <v>0</v>
          </cell>
          <cell r="E356">
            <v>4</v>
          </cell>
          <cell r="F356" t="str">
            <v>Euro</v>
          </cell>
          <cell r="G356">
            <v>2</v>
          </cell>
          <cell r="H356" t="str">
            <v>fse</v>
          </cell>
          <cell r="I356">
            <v>1</v>
          </cell>
          <cell r="J356" t="str">
            <v>low and middle</v>
          </cell>
          <cell r="K356" t="str">
            <v>females</v>
          </cell>
          <cell r="L356" t="str">
            <v>1995-2000</v>
          </cell>
          <cell r="M356">
            <v>592.843</v>
          </cell>
          <cell r="N356">
            <v>13.701</v>
          </cell>
          <cell r="O356">
            <v>2.508</v>
          </cell>
          <cell r="P356">
            <v>7.183</v>
          </cell>
          <cell r="Q356">
            <v>17.756</v>
          </cell>
          <cell r="R356">
            <v>52.56</v>
          </cell>
          <cell r="S356">
            <v>103.521</v>
          </cell>
          <cell r="T356">
            <v>395.6140000000001</v>
          </cell>
        </row>
        <row r="357">
          <cell r="A357">
            <v>128</v>
          </cell>
          <cell r="B357">
            <v>643</v>
          </cell>
          <cell r="C357" t="str">
            <v>Russian Federation</v>
          </cell>
          <cell r="D357">
            <v>0</v>
          </cell>
          <cell r="E357">
            <v>4</v>
          </cell>
          <cell r="F357" t="str">
            <v>Euro</v>
          </cell>
          <cell r="G357">
            <v>2</v>
          </cell>
          <cell r="H357" t="str">
            <v>fse</v>
          </cell>
          <cell r="I357">
            <v>1</v>
          </cell>
          <cell r="J357" t="str">
            <v>low and middle</v>
          </cell>
          <cell r="K357" t="str">
            <v>females</v>
          </cell>
          <cell r="L357" t="str">
            <v>1995-2000</v>
          </cell>
          <cell r="M357">
            <v>4966.472</v>
          </cell>
          <cell r="N357">
            <v>68.127</v>
          </cell>
          <cell r="O357">
            <v>20.005</v>
          </cell>
          <cell r="P357">
            <v>69.14</v>
          </cell>
          <cell r="Q357">
            <v>205.721</v>
          </cell>
          <cell r="R357">
            <v>492.01300000000003</v>
          </cell>
          <cell r="S357">
            <v>874.355</v>
          </cell>
          <cell r="T357">
            <v>3237.111</v>
          </cell>
        </row>
        <row r="358">
          <cell r="A358">
            <v>18</v>
          </cell>
          <cell r="B358">
            <v>646</v>
          </cell>
          <cell r="C358" t="str">
            <v>Rwanda</v>
          </cell>
          <cell r="D358">
            <v>0</v>
          </cell>
          <cell r="E358">
            <v>1</v>
          </cell>
          <cell r="F358" t="str">
            <v>Afro</v>
          </cell>
          <cell r="G358">
            <v>6</v>
          </cell>
          <cell r="H358" t="str">
            <v>ssa</v>
          </cell>
          <cell r="I358">
            <v>1</v>
          </cell>
          <cell r="J358" t="str">
            <v>low and middle</v>
          </cell>
          <cell r="K358" t="str">
            <v>females</v>
          </cell>
          <cell r="L358" t="str">
            <v>1995-2000</v>
          </cell>
          <cell r="M358">
            <v>331.6</v>
          </cell>
          <cell r="N358">
            <v>139.831</v>
          </cell>
          <cell r="O358">
            <v>34.339</v>
          </cell>
          <cell r="P358">
            <v>34.275</v>
          </cell>
          <cell r="Q358">
            <v>45.489000000000004</v>
          </cell>
          <cell r="R358">
            <v>34.53</v>
          </cell>
          <cell r="S358">
            <v>18.628999999999998</v>
          </cell>
          <cell r="T358">
            <v>24.506999999999998</v>
          </cell>
        </row>
        <row r="359">
          <cell r="A359">
            <v>114</v>
          </cell>
          <cell r="B359">
            <v>682</v>
          </cell>
          <cell r="C359" t="str">
            <v>Saudi Arabia</v>
          </cell>
          <cell r="D359">
            <v>0</v>
          </cell>
          <cell r="E359">
            <v>3</v>
          </cell>
          <cell r="F359" t="str">
            <v>Emro</v>
          </cell>
          <cell r="G359">
            <v>8</v>
          </cell>
          <cell r="H359" t="str">
            <v>mec</v>
          </cell>
          <cell r="I359">
            <v>1</v>
          </cell>
          <cell r="J359" t="str">
            <v>low and middle</v>
          </cell>
          <cell r="K359" t="str">
            <v>females</v>
          </cell>
          <cell r="L359" t="str">
            <v>1995-2000</v>
          </cell>
          <cell r="M359">
            <v>163.285</v>
          </cell>
          <cell r="N359">
            <v>39.161</v>
          </cell>
          <cell r="O359">
            <v>3.807</v>
          </cell>
          <cell r="P359">
            <v>8.114</v>
          </cell>
          <cell r="Q359">
            <v>9.785</v>
          </cell>
          <cell r="R359">
            <v>19.266000000000002</v>
          </cell>
          <cell r="S359">
            <v>22.956000000000003</v>
          </cell>
          <cell r="T359">
            <v>60.196</v>
          </cell>
        </row>
        <row r="360">
          <cell r="A360">
            <v>61</v>
          </cell>
          <cell r="B360">
            <v>686</v>
          </cell>
          <cell r="C360" t="str">
            <v>Senegal</v>
          </cell>
          <cell r="D360">
            <v>0</v>
          </cell>
          <cell r="E360">
            <v>1</v>
          </cell>
          <cell r="F360" t="str">
            <v>Afro</v>
          </cell>
          <cell r="G360">
            <v>6</v>
          </cell>
          <cell r="H360" t="str">
            <v>ssa</v>
          </cell>
          <cell r="I360">
            <v>1</v>
          </cell>
          <cell r="J360" t="str">
            <v>low and middle</v>
          </cell>
          <cell r="K360" t="str">
            <v>females</v>
          </cell>
          <cell r="L360" t="str">
            <v>1995-2000</v>
          </cell>
          <cell r="M360">
            <v>272.289</v>
          </cell>
          <cell r="N360">
            <v>99.843</v>
          </cell>
          <cell r="O360">
            <v>28.912</v>
          </cell>
          <cell r="P360">
            <v>28.692999999999998</v>
          </cell>
          <cell r="Q360">
            <v>25.778</v>
          </cell>
          <cell r="R360">
            <v>23.491999999999997</v>
          </cell>
          <cell r="S360">
            <v>22.537</v>
          </cell>
          <cell r="T360">
            <v>43.034</v>
          </cell>
        </row>
        <row r="361">
          <cell r="A361">
            <v>62</v>
          </cell>
          <cell r="B361">
            <v>694</v>
          </cell>
          <cell r="C361" t="str">
            <v>Sierra Leone</v>
          </cell>
          <cell r="D361">
            <v>0</v>
          </cell>
          <cell r="E361">
            <v>1</v>
          </cell>
          <cell r="F361" t="str">
            <v>Afro</v>
          </cell>
          <cell r="G361">
            <v>6</v>
          </cell>
          <cell r="H361" t="str">
            <v>ssa</v>
          </cell>
          <cell r="I361">
            <v>1</v>
          </cell>
          <cell r="J361" t="str">
            <v>low and middle</v>
          </cell>
          <cell r="K361" t="str">
            <v>females</v>
          </cell>
          <cell r="L361" t="str">
            <v>1995-2000</v>
          </cell>
          <cell r="M361">
            <v>283.089</v>
          </cell>
          <cell r="N361">
            <v>134.014</v>
          </cell>
          <cell r="O361">
            <v>32.414</v>
          </cell>
          <cell r="P361">
            <v>25.07</v>
          </cell>
          <cell r="Q361">
            <v>27.298000000000002</v>
          </cell>
          <cell r="R361">
            <v>23.338</v>
          </cell>
          <cell r="S361">
            <v>17.764</v>
          </cell>
          <cell r="T361">
            <v>23.191000000000006</v>
          </cell>
        </row>
        <row r="362">
          <cell r="A362">
            <v>97</v>
          </cell>
          <cell r="B362">
            <v>702</v>
          </cell>
          <cell r="C362" t="str">
            <v>Singapore</v>
          </cell>
          <cell r="D362">
            <v>0</v>
          </cell>
          <cell r="E362">
            <v>6</v>
          </cell>
          <cell r="F362" t="str">
            <v>Wpro</v>
          </cell>
          <cell r="G362">
            <v>5</v>
          </cell>
          <cell r="H362" t="str">
            <v>oai</v>
          </cell>
          <cell r="I362">
            <v>4</v>
          </cell>
          <cell r="J362" t="str">
            <v>high</v>
          </cell>
          <cell r="K362" t="str">
            <v>females</v>
          </cell>
          <cell r="L362" t="str">
            <v>1995-2000</v>
          </cell>
          <cell r="M362">
            <v>38.491</v>
          </cell>
          <cell r="N362">
            <v>0.769</v>
          </cell>
          <cell r="O362">
            <v>0.214</v>
          </cell>
          <cell r="P362">
            <v>0.67</v>
          </cell>
          <cell r="Q362">
            <v>2.1719999999999997</v>
          </cell>
          <cell r="R362">
            <v>5.173</v>
          </cell>
          <cell r="S362">
            <v>7.007</v>
          </cell>
          <cell r="T362">
            <v>22.485999999999997</v>
          </cell>
        </row>
        <row r="363">
          <cell r="A363">
            <v>129</v>
          </cell>
          <cell r="B363">
            <v>703</v>
          </cell>
          <cell r="C363" t="str">
            <v>Slovakia</v>
          </cell>
          <cell r="D363">
            <v>0</v>
          </cell>
          <cell r="E363">
            <v>4</v>
          </cell>
          <cell r="F363" t="str">
            <v>Euro</v>
          </cell>
          <cell r="G363">
            <v>2</v>
          </cell>
          <cell r="H363" t="str">
            <v>fse</v>
          </cell>
          <cell r="I363">
            <v>1</v>
          </cell>
          <cell r="J363" t="str">
            <v>low and middle</v>
          </cell>
          <cell r="K363" t="str">
            <v>females</v>
          </cell>
          <cell r="L363" t="str">
            <v>1995-2000</v>
          </cell>
          <cell r="M363">
            <v>121.338</v>
          </cell>
          <cell r="N363">
            <v>1.744</v>
          </cell>
          <cell r="O363">
            <v>0.34199999999999997</v>
          </cell>
          <cell r="P363">
            <v>1.137</v>
          </cell>
          <cell r="Q363">
            <v>3.3529999999999998</v>
          </cell>
          <cell r="R363">
            <v>10.514</v>
          </cell>
          <cell r="S363">
            <v>18.681</v>
          </cell>
          <cell r="T363">
            <v>85.567</v>
          </cell>
        </row>
        <row r="364">
          <cell r="A364">
            <v>99</v>
          </cell>
          <cell r="B364">
            <v>704</v>
          </cell>
          <cell r="C364" t="str">
            <v>Viet Nam</v>
          </cell>
          <cell r="D364">
            <v>0</v>
          </cell>
          <cell r="E364">
            <v>6</v>
          </cell>
          <cell r="F364" t="str">
            <v>Wpro</v>
          </cell>
          <cell r="G364">
            <v>5</v>
          </cell>
          <cell r="H364" t="str">
            <v>oai</v>
          </cell>
          <cell r="I364">
            <v>1</v>
          </cell>
          <cell r="J364" t="str">
            <v>low and middle</v>
          </cell>
          <cell r="K364" t="str">
            <v>females</v>
          </cell>
          <cell r="L364" t="str">
            <v>1995-2000</v>
          </cell>
          <cell r="M364">
            <v>1292.852</v>
          </cell>
          <cell r="N364">
            <v>252.851</v>
          </cell>
          <cell r="O364">
            <v>66.662</v>
          </cell>
          <cell r="P364">
            <v>78.648</v>
          </cell>
          <cell r="Q364">
            <v>84.982</v>
          </cell>
          <cell r="R364">
            <v>116.137</v>
          </cell>
          <cell r="S364">
            <v>163.957</v>
          </cell>
          <cell r="T364">
            <v>529.615</v>
          </cell>
        </row>
        <row r="365">
          <cell r="A365">
            <v>150</v>
          </cell>
          <cell r="B365">
            <v>705</v>
          </cell>
          <cell r="C365" t="str">
            <v>Slovenia</v>
          </cell>
          <cell r="D365">
            <v>0</v>
          </cell>
          <cell r="E365">
            <v>4</v>
          </cell>
          <cell r="F365" t="str">
            <v>Euro</v>
          </cell>
          <cell r="G365">
            <v>2</v>
          </cell>
          <cell r="H365" t="str">
            <v>fse</v>
          </cell>
          <cell r="I365">
            <v>1</v>
          </cell>
          <cell r="J365" t="str">
            <v>low and middle</v>
          </cell>
          <cell r="K365" t="str">
            <v>females</v>
          </cell>
          <cell r="L365" t="str">
            <v>1995-2000</v>
          </cell>
          <cell r="M365">
            <v>50.239</v>
          </cell>
          <cell r="N365">
            <v>0.368</v>
          </cell>
          <cell r="O365">
            <v>0.079</v>
          </cell>
          <cell r="P365">
            <v>0.445</v>
          </cell>
          <cell r="Q365">
            <v>1.264</v>
          </cell>
          <cell r="R365">
            <v>3.7619999999999996</v>
          </cell>
          <cell r="S365">
            <v>6.853</v>
          </cell>
          <cell r="T365">
            <v>37.468</v>
          </cell>
        </row>
        <row r="366">
          <cell r="A366">
            <v>19</v>
          </cell>
          <cell r="B366">
            <v>706</v>
          </cell>
          <cell r="C366" t="str">
            <v>Somalia</v>
          </cell>
          <cell r="D366">
            <v>0</v>
          </cell>
          <cell r="E366">
            <v>3</v>
          </cell>
          <cell r="F366" t="str">
            <v>Emro</v>
          </cell>
          <cell r="G366">
            <v>6</v>
          </cell>
          <cell r="H366" t="str">
            <v>ssa</v>
          </cell>
          <cell r="I366">
            <v>1</v>
          </cell>
          <cell r="J366" t="str">
            <v>low and middle</v>
          </cell>
          <cell r="K366" t="str">
            <v>females</v>
          </cell>
          <cell r="L366" t="str">
            <v>1995-2000</v>
          </cell>
          <cell r="M366">
            <v>400.116</v>
          </cell>
          <cell r="N366">
            <v>221.782</v>
          </cell>
          <cell r="O366">
            <v>37.88</v>
          </cell>
          <cell r="P366">
            <v>33.433</v>
          </cell>
          <cell r="Q366">
            <v>28.578</v>
          </cell>
          <cell r="R366">
            <v>24.003</v>
          </cell>
          <cell r="S366">
            <v>20.685</v>
          </cell>
          <cell r="T366">
            <v>33.755</v>
          </cell>
        </row>
        <row r="367">
          <cell r="A367">
            <v>45</v>
          </cell>
          <cell r="B367">
            <v>710</v>
          </cell>
          <cell r="C367" t="str">
            <v>South Africa</v>
          </cell>
          <cell r="D367">
            <v>0</v>
          </cell>
          <cell r="E367">
            <v>1</v>
          </cell>
          <cell r="F367" t="str">
            <v>Afro</v>
          </cell>
          <cell r="G367">
            <v>6</v>
          </cell>
          <cell r="H367" t="str">
            <v>ssa</v>
          </cell>
          <cell r="I367">
            <v>1</v>
          </cell>
          <cell r="J367" t="str">
            <v>low and middle</v>
          </cell>
          <cell r="K367" t="str">
            <v>females</v>
          </cell>
          <cell r="L367" t="str">
            <v>1995-2000</v>
          </cell>
          <cell r="M367">
            <v>1080.495</v>
          </cell>
          <cell r="N367">
            <v>195.47</v>
          </cell>
          <cell r="O367">
            <v>26.523</v>
          </cell>
          <cell r="P367">
            <v>93.055</v>
          </cell>
          <cell r="Q367">
            <v>196.953</v>
          </cell>
          <cell r="R367">
            <v>203.68900000000002</v>
          </cell>
          <cell r="S367">
            <v>138.12</v>
          </cell>
          <cell r="T367">
            <v>226.685</v>
          </cell>
        </row>
        <row r="368">
          <cell r="A368">
            <v>23</v>
          </cell>
          <cell r="B368">
            <v>716</v>
          </cell>
          <cell r="C368" t="str">
            <v>Zimbabwe</v>
          </cell>
          <cell r="D368">
            <v>0</v>
          </cell>
          <cell r="E368">
            <v>1</v>
          </cell>
          <cell r="F368" t="str">
            <v>Afro</v>
          </cell>
          <cell r="G368">
            <v>6</v>
          </cell>
          <cell r="H368" t="str">
            <v>ssa</v>
          </cell>
          <cell r="I368">
            <v>1</v>
          </cell>
          <cell r="J368" t="str">
            <v>low and middle</v>
          </cell>
          <cell r="K368" t="str">
            <v>females</v>
          </cell>
          <cell r="L368" t="str">
            <v>1995-2000</v>
          </cell>
          <cell r="M368">
            <v>487.488</v>
          </cell>
          <cell r="N368">
            <v>99.446</v>
          </cell>
          <cell r="O368">
            <v>23.695999999999998</v>
          </cell>
          <cell r="P368">
            <v>63.988</v>
          </cell>
          <cell r="Q368">
            <v>124.638</v>
          </cell>
          <cell r="R368">
            <v>85.013</v>
          </cell>
          <cell r="S368">
            <v>37.003</v>
          </cell>
          <cell r="T368">
            <v>53.704</v>
          </cell>
        </row>
        <row r="369">
          <cell r="A369">
            <v>151</v>
          </cell>
          <cell r="B369">
            <v>724</v>
          </cell>
          <cell r="C369" t="str">
            <v>Spain</v>
          </cell>
          <cell r="D369">
            <v>0</v>
          </cell>
          <cell r="E369">
            <v>4</v>
          </cell>
          <cell r="F369" t="str">
            <v>Euro</v>
          </cell>
          <cell r="G369">
            <v>1</v>
          </cell>
          <cell r="H369" t="str">
            <v>eme</v>
          </cell>
          <cell r="I369">
            <v>4</v>
          </cell>
          <cell r="J369" t="str">
            <v>high</v>
          </cell>
          <cell r="K369" t="str">
            <v>females</v>
          </cell>
          <cell r="L369" t="str">
            <v>1995-2000</v>
          </cell>
          <cell r="M369">
            <v>869.07</v>
          </cell>
          <cell r="N369">
            <v>6.546</v>
          </cell>
          <cell r="O369">
            <v>1.525</v>
          </cell>
          <cell r="P369">
            <v>8.599</v>
          </cell>
          <cell r="Q369">
            <v>16.137</v>
          </cell>
          <cell r="R369">
            <v>43.278999999999996</v>
          </cell>
          <cell r="S369">
            <v>86.585</v>
          </cell>
          <cell r="T369">
            <v>706.3990000000001</v>
          </cell>
        </row>
        <row r="370">
          <cell r="A370">
            <v>40</v>
          </cell>
          <cell r="B370">
            <v>732</v>
          </cell>
          <cell r="C370" t="str">
            <v>Western Sahara</v>
          </cell>
          <cell r="G370">
            <v>8</v>
          </cell>
          <cell r="H370" t="str">
            <v>mec</v>
          </cell>
          <cell r="K370" t="str">
            <v>females</v>
          </cell>
          <cell r="L370" t="str">
            <v>1995-2000</v>
          </cell>
          <cell r="M370">
            <v>5.524</v>
          </cell>
          <cell r="N370">
            <v>1.715</v>
          </cell>
          <cell r="O370">
            <v>0.235</v>
          </cell>
          <cell r="P370">
            <v>0.49399999999999994</v>
          </cell>
          <cell r="Q370">
            <v>0.5</v>
          </cell>
          <cell r="R370">
            <v>0.637</v>
          </cell>
          <cell r="S370">
            <v>0.6559999999999999</v>
          </cell>
          <cell r="T370">
            <v>1.287</v>
          </cell>
        </row>
        <row r="371">
          <cell r="A371">
            <v>38</v>
          </cell>
          <cell r="B371">
            <v>736</v>
          </cell>
          <cell r="C371" t="str">
            <v>Sudan</v>
          </cell>
          <cell r="D371">
            <v>0</v>
          </cell>
          <cell r="E371">
            <v>3</v>
          </cell>
          <cell r="F371" t="str">
            <v>Emro</v>
          </cell>
          <cell r="G371">
            <v>6</v>
          </cell>
          <cell r="H371" t="str">
            <v>ssa</v>
          </cell>
          <cell r="I371">
            <v>1</v>
          </cell>
          <cell r="J371" t="str">
            <v>low and middle</v>
          </cell>
          <cell r="K371" t="str">
            <v>females</v>
          </cell>
          <cell r="L371" t="str">
            <v>1995-2000</v>
          </cell>
          <cell r="M371">
            <v>759.547</v>
          </cell>
          <cell r="N371">
            <v>254.677</v>
          </cell>
          <cell r="O371">
            <v>77.213</v>
          </cell>
          <cell r="P371">
            <v>85.12100000000001</v>
          </cell>
          <cell r="Q371">
            <v>83.062</v>
          </cell>
          <cell r="R371">
            <v>82.146</v>
          </cell>
          <cell r="S371">
            <v>70.827</v>
          </cell>
          <cell r="T371">
            <v>106.50099999999999</v>
          </cell>
        </row>
        <row r="372">
          <cell r="A372">
            <v>194</v>
          </cell>
          <cell r="B372">
            <v>740</v>
          </cell>
          <cell r="C372" t="str">
            <v>Suriname</v>
          </cell>
          <cell r="D372">
            <v>0</v>
          </cell>
          <cell r="E372">
            <v>2</v>
          </cell>
          <cell r="F372" t="str">
            <v>Amro</v>
          </cell>
          <cell r="G372">
            <v>7</v>
          </cell>
          <cell r="H372" t="str">
            <v>lac</v>
          </cell>
          <cell r="I372">
            <v>1</v>
          </cell>
          <cell r="J372" t="str">
            <v>low and middle</v>
          </cell>
          <cell r="K372" t="str">
            <v>females</v>
          </cell>
          <cell r="L372" t="str">
            <v>1995-2000</v>
          </cell>
          <cell r="M372">
            <v>5.652</v>
          </cell>
          <cell r="N372">
            <v>0.566</v>
          </cell>
          <cell r="O372">
            <v>0.066</v>
          </cell>
          <cell r="P372">
            <v>0.203</v>
          </cell>
          <cell r="Q372">
            <v>0.378</v>
          </cell>
          <cell r="R372">
            <v>0.65</v>
          </cell>
          <cell r="S372">
            <v>1.107</v>
          </cell>
          <cell r="T372">
            <v>2.6820000000000004</v>
          </cell>
        </row>
        <row r="373">
          <cell r="A373">
            <v>46</v>
          </cell>
          <cell r="B373">
            <v>748</v>
          </cell>
          <cell r="C373" t="str">
            <v>Swaziland</v>
          </cell>
          <cell r="D373">
            <v>0</v>
          </cell>
          <cell r="E373">
            <v>1</v>
          </cell>
          <cell r="F373" t="str">
            <v>Afro</v>
          </cell>
          <cell r="G373">
            <v>6</v>
          </cell>
          <cell r="H373" t="str">
            <v>ssa</v>
          </cell>
          <cell r="I373">
            <v>1</v>
          </cell>
          <cell r="J373" t="str">
            <v>low and middle</v>
          </cell>
          <cell r="K373" t="str">
            <v>females</v>
          </cell>
          <cell r="L373" t="str">
            <v>1995-2000</v>
          </cell>
          <cell r="M373">
            <v>20.277</v>
          </cell>
          <cell r="N373">
            <v>7.922</v>
          </cell>
          <cell r="O373">
            <v>1.491</v>
          </cell>
          <cell r="P373">
            <v>1.955</v>
          </cell>
          <cell r="Q373">
            <v>1.835</v>
          </cell>
          <cell r="R373">
            <v>1.749</v>
          </cell>
          <cell r="S373">
            <v>1.4769999999999999</v>
          </cell>
          <cell r="T373">
            <v>3.8479999999999994</v>
          </cell>
        </row>
        <row r="374">
          <cell r="A374">
            <v>140</v>
          </cell>
          <cell r="B374">
            <v>752</v>
          </cell>
          <cell r="C374" t="str">
            <v>Sweden</v>
          </cell>
          <cell r="D374">
            <v>0</v>
          </cell>
          <cell r="E374">
            <v>4</v>
          </cell>
          <cell r="F374" t="str">
            <v>Euro</v>
          </cell>
          <cell r="G374">
            <v>1</v>
          </cell>
          <cell r="H374" t="str">
            <v>eme</v>
          </cell>
          <cell r="I374">
            <v>4</v>
          </cell>
          <cell r="J374" t="str">
            <v>high</v>
          </cell>
          <cell r="K374" t="str">
            <v>females</v>
          </cell>
          <cell r="L374" t="str">
            <v>1995-2000</v>
          </cell>
          <cell r="M374">
            <v>249.984</v>
          </cell>
          <cell r="N374">
            <v>1.378</v>
          </cell>
          <cell r="O374">
            <v>0.276</v>
          </cell>
          <cell r="P374">
            <v>1.359</v>
          </cell>
          <cell r="Q374">
            <v>3.786</v>
          </cell>
          <cell r="R374">
            <v>13.347000000000001</v>
          </cell>
          <cell r="S374">
            <v>20.66</v>
          </cell>
          <cell r="T374">
            <v>209.178</v>
          </cell>
        </row>
        <row r="375">
          <cell r="A375">
            <v>161</v>
          </cell>
          <cell r="B375">
            <v>756</v>
          </cell>
          <cell r="C375" t="str">
            <v>Switzerland</v>
          </cell>
          <cell r="D375">
            <v>0</v>
          </cell>
          <cell r="E375">
            <v>4</v>
          </cell>
          <cell r="F375" t="str">
            <v>Euro</v>
          </cell>
          <cell r="G375">
            <v>1</v>
          </cell>
          <cell r="H375" t="str">
            <v>eme</v>
          </cell>
          <cell r="I375">
            <v>4</v>
          </cell>
          <cell r="J375" t="str">
            <v>high</v>
          </cell>
          <cell r="K375" t="str">
            <v>females</v>
          </cell>
          <cell r="L375" t="str">
            <v>1995-2000</v>
          </cell>
          <cell r="M375">
            <v>158.143</v>
          </cell>
          <cell r="N375">
            <v>1.504</v>
          </cell>
          <cell r="O375">
            <v>0.381</v>
          </cell>
          <cell r="P375">
            <v>1.502</v>
          </cell>
          <cell r="Q375">
            <v>3.754</v>
          </cell>
          <cell r="R375">
            <v>9.354</v>
          </cell>
          <cell r="S375">
            <v>13.605</v>
          </cell>
          <cell r="T375">
            <v>128.043</v>
          </cell>
        </row>
        <row r="376">
          <cell r="A376">
            <v>115</v>
          </cell>
          <cell r="B376">
            <v>760</v>
          </cell>
          <cell r="C376" t="str">
            <v>Syrian Arab Republic</v>
          </cell>
          <cell r="D376">
            <v>0</v>
          </cell>
          <cell r="E376">
            <v>3</v>
          </cell>
          <cell r="F376" t="str">
            <v>Emro</v>
          </cell>
          <cell r="G376">
            <v>8</v>
          </cell>
          <cell r="H376" t="str">
            <v>mec</v>
          </cell>
          <cell r="I376">
            <v>1</v>
          </cell>
          <cell r="J376" t="str">
            <v>low and middle</v>
          </cell>
          <cell r="K376" t="str">
            <v>females</v>
          </cell>
          <cell r="L376" t="str">
            <v>1995-2000</v>
          </cell>
          <cell r="M376">
            <v>158.568</v>
          </cell>
          <cell r="N376">
            <v>37.52</v>
          </cell>
          <cell r="O376">
            <v>4.9830000000000005</v>
          </cell>
          <cell r="P376">
            <v>10.791</v>
          </cell>
          <cell r="Q376">
            <v>12.116999999999999</v>
          </cell>
          <cell r="R376">
            <v>17.283</v>
          </cell>
          <cell r="S376">
            <v>23.186999999999998</v>
          </cell>
          <cell r="T376">
            <v>52.687</v>
          </cell>
        </row>
        <row r="377">
          <cell r="A377">
            <v>85</v>
          </cell>
          <cell r="B377">
            <v>762</v>
          </cell>
          <cell r="C377" t="str">
            <v>Tajikistan</v>
          </cell>
          <cell r="D377">
            <v>0</v>
          </cell>
          <cell r="E377">
            <v>4</v>
          </cell>
          <cell r="F377" t="str">
            <v>Euro</v>
          </cell>
          <cell r="G377">
            <v>8</v>
          </cell>
          <cell r="H377" t="str">
            <v>mec</v>
          </cell>
          <cell r="I377">
            <v>1</v>
          </cell>
          <cell r="J377" t="str">
            <v>low and middle</v>
          </cell>
          <cell r="K377" t="str">
            <v>females</v>
          </cell>
          <cell r="L377" t="str">
            <v>1995-2000</v>
          </cell>
          <cell r="M377">
            <v>93.94</v>
          </cell>
          <cell r="N377">
            <v>32.606</v>
          </cell>
          <cell r="O377">
            <v>2.579</v>
          </cell>
          <cell r="P377">
            <v>3.9690000000000003</v>
          </cell>
          <cell r="Q377">
            <v>6.257999999999999</v>
          </cell>
          <cell r="R377">
            <v>7.1419999999999995</v>
          </cell>
          <cell r="S377">
            <v>11.119</v>
          </cell>
          <cell r="T377">
            <v>30.267</v>
          </cell>
        </row>
        <row r="378">
          <cell r="A378">
            <v>98</v>
          </cell>
          <cell r="B378">
            <v>764</v>
          </cell>
          <cell r="C378" t="str">
            <v>Thailand</v>
          </cell>
          <cell r="D378">
            <v>0</v>
          </cell>
          <cell r="E378">
            <v>5</v>
          </cell>
          <cell r="F378" t="str">
            <v>Searo</v>
          </cell>
          <cell r="G378">
            <v>5</v>
          </cell>
          <cell r="H378" t="str">
            <v>oai</v>
          </cell>
          <cell r="I378">
            <v>1</v>
          </cell>
          <cell r="J378" t="str">
            <v>low and middle</v>
          </cell>
          <cell r="K378" t="str">
            <v>females</v>
          </cell>
          <cell r="L378" t="str">
            <v>1995-2000</v>
          </cell>
          <cell r="M378">
            <v>875.272</v>
          </cell>
          <cell r="N378">
            <v>84.393</v>
          </cell>
          <cell r="O378">
            <v>21.595</v>
          </cell>
          <cell r="P378">
            <v>64.122</v>
          </cell>
          <cell r="Q378">
            <v>113.868</v>
          </cell>
          <cell r="R378">
            <v>140.14700000000002</v>
          </cell>
          <cell r="S378">
            <v>116.441</v>
          </cell>
          <cell r="T378">
            <v>334.706</v>
          </cell>
        </row>
        <row r="379">
          <cell r="A379">
            <v>63</v>
          </cell>
          <cell r="B379">
            <v>768</v>
          </cell>
          <cell r="C379" t="str">
            <v>Togo</v>
          </cell>
          <cell r="D379">
            <v>0</v>
          </cell>
          <cell r="E379">
            <v>1</v>
          </cell>
          <cell r="F379" t="str">
            <v>Afro</v>
          </cell>
          <cell r="G379">
            <v>6</v>
          </cell>
          <cell r="H379" t="str">
            <v>ssa</v>
          </cell>
          <cell r="I379">
            <v>1</v>
          </cell>
          <cell r="J379" t="str">
            <v>low and middle</v>
          </cell>
          <cell r="K379" t="str">
            <v>females</v>
          </cell>
          <cell r="L379" t="str">
            <v>1995-2000</v>
          </cell>
          <cell r="M379">
            <v>161.608</v>
          </cell>
          <cell r="N379">
            <v>55.038</v>
          </cell>
          <cell r="O379">
            <v>13.34</v>
          </cell>
          <cell r="P379">
            <v>16.281</v>
          </cell>
          <cell r="Q379">
            <v>24.506999999999998</v>
          </cell>
          <cell r="R379">
            <v>19.786</v>
          </cell>
          <cell r="S379">
            <v>12.265</v>
          </cell>
          <cell r="T379">
            <v>20.391</v>
          </cell>
        </row>
        <row r="380">
          <cell r="A380">
            <v>174</v>
          </cell>
          <cell r="B380">
            <v>780</v>
          </cell>
          <cell r="C380" t="str">
            <v>Trinidad and Tobago</v>
          </cell>
          <cell r="D380">
            <v>0</v>
          </cell>
          <cell r="E380">
            <v>2</v>
          </cell>
          <cell r="F380" t="str">
            <v>Amro</v>
          </cell>
          <cell r="G380">
            <v>7</v>
          </cell>
          <cell r="H380" t="str">
            <v>lac</v>
          </cell>
          <cell r="I380">
            <v>1</v>
          </cell>
          <cell r="J380" t="str">
            <v>low and middle</v>
          </cell>
          <cell r="K380" t="str">
            <v>females</v>
          </cell>
          <cell r="L380" t="str">
            <v>1995-2000</v>
          </cell>
          <cell r="M380">
            <v>17.283</v>
          </cell>
          <cell r="N380">
            <v>0.569</v>
          </cell>
          <cell r="O380">
            <v>0.1</v>
          </cell>
          <cell r="P380">
            <v>0.35</v>
          </cell>
          <cell r="Q380">
            <v>0.8089999999999999</v>
          </cell>
          <cell r="R380">
            <v>2.344</v>
          </cell>
          <cell r="S380">
            <v>2.727</v>
          </cell>
          <cell r="T380">
            <v>10.383999999999999</v>
          </cell>
        </row>
        <row r="381">
          <cell r="A381">
            <v>117</v>
          </cell>
          <cell r="B381">
            <v>784</v>
          </cell>
          <cell r="C381" t="str">
            <v>United Arab Emirates</v>
          </cell>
          <cell r="D381">
            <v>0</v>
          </cell>
          <cell r="E381">
            <v>3</v>
          </cell>
          <cell r="F381" t="str">
            <v>Emro</v>
          </cell>
          <cell r="G381">
            <v>8</v>
          </cell>
          <cell r="H381" t="str">
            <v>mec</v>
          </cell>
          <cell r="I381">
            <v>4</v>
          </cell>
          <cell r="J381" t="str">
            <v>high</v>
          </cell>
          <cell r="K381" t="str">
            <v>females</v>
          </cell>
          <cell r="L381" t="str">
            <v>1995-2000</v>
          </cell>
          <cell r="M381">
            <v>9.652</v>
          </cell>
          <cell r="N381">
            <v>1.863</v>
          </cell>
          <cell r="O381">
            <v>0.11699999999999999</v>
          </cell>
          <cell r="P381">
            <v>0.158</v>
          </cell>
          <cell r="Q381">
            <v>0.606</v>
          </cell>
          <cell r="R381">
            <v>1.3690000000000002</v>
          </cell>
          <cell r="S381">
            <v>1.865</v>
          </cell>
          <cell r="T381">
            <v>3.674</v>
          </cell>
        </row>
        <row r="382">
          <cell r="A382">
            <v>39</v>
          </cell>
          <cell r="B382">
            <v>788</v>
          </cell>
          <cell r="C382" t="str">
            <v>Tunisia</v>
          </cell>
          <cell r="D382">
            <v>0</v>
          </cell>
          <cell r="E382">
            <v>3</v>
          </cell>
          <cell r="F382" t="str">
            <v>Emro</v>
          </cell>
          <cell r="G382">
            <v>8</v>
          </cell>
          <cell r="H382" t="str">
            <v>mec</v>
          </cell>
          <cell r="I382">
            <v>1</v>
          </cell>
          <cell r="J382" t="str">
            <v>low and middle</v>
          </cell>
          <cell r="K382" t="str">
            <v>females</v>
          </cell>
          <cell r="L382" t="str">
            <v>1995-2000</v>
          </cell>
          <cell r="M382">
            <v>141.335</v>
          </cell>
          <cell r="N382">
            <v>16.712</v>
          </cell>
          <cell r="O382">
            <v>2.555</v>
          </cell>
          <cell r="P382">
            <v>7.232</v>
          </cell>
          <cell r="Q382">
            <v>10.311</v>
          </cell>
          <cell r="R382">
            <v>15.898</v>
          </cell>
          <cell r="S382">
            <v>23.292</v>
          </cell>
          <cell r="T382">
            <v>65.335</v>
          </cell>
        </row>
        <row r="383">
          <cell r="A383">
            <v>116</v>
          </cell>
          <cell r="B383">
            <v>792</v>
          </cell>
          <cell r="C383" t="str">
            <v>Turkey</v>
          </cell>
          <cell r="D383">
            <v>0</v>
          </cell>
          <cell r="E383">
            <v>4</v>
          </cell>
          <cell r="F383" t="str">
            <v>Euro</v>
          </cell>
          <cell r="G383">
            <v>8</v>
          </cell>
          <cell r="H383" t="str">
            <v>mec</v>
          </cell>
          <cell r="I383">
            <v>1</v>
          </cell>
          <cell r="J383" t="str">
            <v>low and middle</v>
          </cell>
          <cell r="K383" t="str">
            <v>females</v>
          </cell>
          <cell r="L383" t="str">
            <v>1995-2000</v>
          </cell>
          <cell r="M383">
            <v>913.531</v>
          </cell>
          <cell r="N383">
            <v>180.251</v>
          </cell>
          <cell r="O383">
            <v>15.142</v>
          </cell>
          <cell r="P383">
            <v>31.487000000000002</v>
          </cell>
          <cell r="Q383">
            <v>47.936</v>
          </cell>
          <cell r="R383">
            <v>98.43700000000001</v>
          </cell>
          <cell r="S383">
            <v>146.417</v>
          </cell>
          <cell r="T383">
            <v>393.861</v>
          </cell>
        </row>
        <row r="384">
          <cell r="A384">
            <v>86</v>
          </cell>
          <cell r="B384">
            <v>795</v>
          </cell>
          <cell r="C384" t="str">
            <v>Turkmenistan</v>
          </cell>
          <cell r="D384">
            <v>0</v>
          </cell>
          <cell r="E384">
            <v>4</v>
          </cell>
          <cell r="F384" t="str">
            <v>Euro</v>
          </cell>
          <cell r="G384">
            <v>8</v>
          </cell>
          <cell r="H384" t="str">
            <v>mec</v>
          </cell>
          <cell r="I384">
            <v>1</v>
          </cell>
          <cell r="J384" t="str">
            <v>low and middle</v>
          </cell>
          <cell r="K384" t="str">
            <v>females</v>
          </cell>
          <cell r="L384" t="str">
            <v>1995-2000</v>
          </cell>
          <cell r="M384">
            <v>70.723</v>
          </cell>
          <cell r="N384">
            <v>20.047</v>
          </cell>
          <cell r="O384">
            <v>1.654</v>
          </cell>
          <cell r="P384">
            <v>2.8469999999999995</v>
          </cell>
          <cell r="Q384">
            <v>4.401</v>
          </cell>
          <cell r="R384">
            <v>6.716</v>
          </cell>
          <cell r="S384">
            <v>9.878</v>
          </cell>
          <cell r="T384">
            <v>25.18</v>
          </cell>
        </row>
        <row r="385">
          <cell r="A385">
            <v>20</v>
          </cell>
          <cell r="B385">
            <v>800</v>
          </cell>
          <cell r="C385" t="str">
            <v>Uganda</v>
          </cell>
          <cell r="D385">
            <v>0</v>
          </cell>
          <cell r="E385">
            <v>1</v>
          </cell>
          <cell r="F385" t="str">
            <v>Afro</v>
          </cell>
          <cell r="G385">
            <v>6</v>
          </cell>
          <cell r="H385" t="str">
            <v>ssa</v>
          </cell>
          <cell r="I385">
            <v>1</v>
          </cell>
          <cell r="J385" t="str">
            <v>low and middle</v>
          </cell>
          <cell r="K385" t="str">
            <v>females</v>
          </cell>
          <cell r="L385" t="str">
            <v>1995-2000</v>
          </cell>
          <cell r="M385">
            <v>1076.792</v>
          </cell>
          <cell r="N385">
            <v>422.17</v>
          </cell>
          <cell r="O385">
            <v>97.053</v>
          </cell>
          <cell r="P385">
            <v>122.15799999999999</v>
          </cell>
          <cell r="Q385">
            <v>180.481</v>
          </cell>
          <cell r="R385">
            <v>120.537</v>
          </cell>
          <cell r="S385">
            <v>57.821</v>
          </cell>
          <cell r="T385">
            <v>76.57199999999999</v>
          </cell>
        </row>
        <row r="386">
          <cell r="A386">
            <v>130</v>
          </cell>
          <cell r="B386">
            <v>804</v>
          </cell>
          <cell r="C386" t="str">
            <v>Ukraine</v>
          </cell>
          <cell r="D386">
            <v>0</v>
          </cell>
          <cell r="E386">
            <v>4</v>
          </cell>
          <cell r="F386" t="str">
            <v>Euro</v>
          </cell>
          <cell r="G386">
            <v>2</v>
          </cell>
          <cell r="H386" t="str">
            <v>fse</v>
          </cell>
          <cell r="I386">
            <v>1</v>
          </cell>
          <cell r="J386" t="str">
            <v>low and middle</v>
          </cell>
          <cell r="K386" t="str">
            <v>females</v>
          </cell>
          <cell r="L386" t="str">
            <v>1995-2000</v>
          </cell>
          <cell r="M386">
            <v>1842.295</v>
          </cell>
          <cell r="N386">
            <v>24.953</v>
          </cell>
          <cell r="O386">
            <v>5.808</v>
          </cell>
          <cell r="P386">
            <v>19.018</v>
          </cell>
          <cell r="Q386">
            <v>50.789</v>
          </cell>
          <cell r="R386">
            <v>157.872</v>
          </cell>
          <cell r="S386">
            <v>295.046</v>
          </cell>
          <cell r="T386">
            <v>1288.8089999999997</v>
          </cell>
        </row>
        <row r="387">
          <cell r="A387">
            <v>152</v>
          </cell>
          <cell r="B387">
            <v>807</v>
          </cell>
          <cell r="C387" t="str">
            <v>TFYR Macedonia</v>
          </cell>
          <cell r="D387">
            <v>0</v>
          </cell>
          <cell r="E387">
            <v>4</v>
          </cell>
          <cell r="F387" t="str">
            <v>Euro</v>
          </cell>
          <cell r="G387">
            <v>2</v>
          </cell>
          <cell r="H387" t="str">
            <v>fse</v>
          </cell>
          <cell r="I387">
            <v>1</v>
          </cell>
          <cell r="J387" t="str">
            <v>low and middle</v>
          </cell>
          <cell r="K387" t="str">
            <v>females</v>
          </cell>
          <cell r="L387" t="str">
            <v>1995-2000</v>
          </cell>
          <cell r="M387">
            <v>34.893</v>
          </cell>
          <cell r="N387">
            <v>1.86</v>
          </cell>
          <cell r="O387">
            <v>0.192</v>
          </cell>
          <cell r="P387">
            <v>0.492</v>
          </cell>
          <cell r="Q387">
            <v>1.06</v>
          </cell>
          <cell r="R387">
            <v>3.4</v>
          </cell>
          <cell r="S387">
            <v>6.336</v>
          </cell>
          <cell r="T387">
            <v>21.553</v>
          </cell>
        </row>
        <row r="388">
          <cell r="A388">
            <v>35</v>
          </cell>
          <cell r="B388">
            <v>818</v>
          </cell>
          <cell r="C388" t="str">
            <v>Egypt</v>
          </cell>
          <cell r="D388">
            <v>0</v>
          </cell>
          <cell r="E388">
            <v>3</v>
          </cell>
          <cell r="F388" t="str">
            <v>Emro</v>
          </cell>
          <cell r="G388">
            <v>8</v>
          </cell>
          <cell r="H388" t="str">
            <v>mec</v>
          </cell>
          <cell r="I388">
            <v>1</v>
          </cell>
          <cell r="J388" t="str">
            <v>low and middle</v>
          </cell>
          <cell r="K388" t="str">
            <v>females</v>
          </cell>
          <cell r="L388" t="str">
            <v>1995-2000</v>
          </cell>
          <cell r="M388">
            <v>1057.424</v>
          </cell>
          <cell r="N388">
            <v>267.467</v>
          </cell>
          <cell r="O388">
            <v>27.5</v>
          </cell>
          <cell r="P388">
            <v>38.031</v>
          </cell>
          <cell r="Q388">
            <v>57.88799999999999</v>
          </cell>
          <cell r="R388">
            <v>113.66299999999998</v>
          </cell>
          <cell r="S388">
            <v>171.152</v>
          </cell>
          <cell r="T388">
            <v>381.723</v>
          </cell>
        </row>
        <row r="389">
          <cell r="A389">
            <v>141</v>
          </cell>
          <cell r="B389">
            <v>826</v>
          </cell>
          <cell r="C389" t="str">
            <v>United Kingdom</v>
          </cell>
          <cell r="D389">
            <v>0</v>
          </cell>
          <cell r="E389">
            <v>4</v>
          </cell>
          <cell r="F389" t="str">
            <v>Euro</v>
          </cell>
          <cell r="G389">
            <v>1</v>
          </cell>
          <cell r="H389" t="str">
            <v>eme</v>
          </cell>
          <cell r="I389">
            <v>4</v>
          </cell>
          <cell r="J389" t="str">
            <v>high</v>
          </cell>
          <cell r="K389" t="str">
            <v>females</v>
          </cell>
          <cell r="L389" t="str">
            <v>1995-2000</v>
          </cell>
          <cell r="M389">
            <v>1590.779</v>
          </cell>
          <cell r="N389">
            <v>13.091</v>
          </cell>
          <cell r="O389">
            <v>2.124</v>
          </cell>
          <cell r="P389">
            <v>7.7669999999999995</v>
          </cell>
          <cell r="Q389">
            <v>25.39</v>
          </cell>
          <cell r="R389">
            <v>96.02799999999999</v>
          </cell>
          <cell r="S389">
            <v>183.24599999999998</v>
          </cell>
          <cell r="T389">
            <v>1263.133</v>
          </cell>
        </row>
        <row r="390">
          <cell r="A390">
            <v>21</v>
          </cell>
          <cell r="B390">
            <v>834</v>
          </cell>
          <cell r="C390" t="str">
            <v>United Rep. of Tanzania</v>
          </cell>
          <cell r="D390">
            <v>0</v>
          </cell>
          <cell r="E390">
            <v>1</v>
          </cell>
          <cell r="F390" t="str">
            <v>Afro</v>
          </cell>
          <cell r="G390">
            <v>6</v>
          </cell>
          <cell r="H390" t="str">
            <v>ssa</v>
          </cell>
          <cell r="I390">
            <v>1</v>
          </cell>
          <cell r="J390" t="str">
            <v>low and middle</v>
          </cell>
          <cell r="K390" t="str">
            <v>females</v>
          </cell>
          <cell r="L390" t="str">
            <v>1995-2000</v>
          </cell>
          <cell r="M390">
            <v>1178.513</v>
          </cell>
          <cell r="N390">
            <v>401.295</v>
          </cell>
          <cell r="O390">
            <v>100.34700000000001</v>
          </cell>
          <cell r="P390">
            <v>130.19400000000002</v>
          </cell>
          <cell r="Q390">
            <v>192.352</v>
          </cell>
          <cell r="R390">
            <v>150.635</v>
          </cell>
          <cell r="S390">
            <v>82.305</v>
          </cell>
          <cell r="T390">
            <v>121.385</v>
          </cell>
        </row>
        <row r="391">
          <cell r="A391">
            <v>199</v>
          </cell>
          <cell r="B391">
            <v>840</v>
          </cell>
          <cell r="C391" t="str">
            <v>United States of America</v>
          </cell>
          <cell r="D391">
            <v>0</v>
          </cell>
          <cell r="E391">
            <v>2</v>
          </cell>
          <cell r="F391" t="str">
            <v>Amro</v>
          </cell>
          <cell r="G391">
            <v>1</v>
          </cell>
          <cell r="H391" t="str">
            <v>eme</v>
          </cell>
          <cell r="I391">
            <v>4</v>
          </cell>
          <cell r="J391" t="str">
            <v>high</v>
          </cell>
          <cell r="K391" t="str">
            <v>females</v>
          </cell>
          <cell r="L391" t="str">
            <v>1995-2000</v>
          </cell>
          <cell r="M391">
            <v>5563.956</v>
          </cell>
          <cell r="N391">
            <v>72.798</v>
          </cell>
          <cell r="O391">
            <v>13.928</v>
          </cell>
          <cell r="P391">
            <v>60.748</v>
          </cell>
          <cell r="Q391">
            <v>179.461</v>
          </cell>
          <cell r="R391">
            <v>436.397</v>
          </cell>
          <cell r="S391">
            <v>625.67</v>
          </cell>
          <cell r="T391">
            <v>4174.954</v>
          </cell>
        </row>
        <row r="392">
          <cell r="A392">
            <v>49</v>
          </cell>
          <cell r="B392">
            <v>854</v>
          </cell>
          <cell r="C392" t="str">
            <v>Burkina Faso</v>
          </cell>
          <cell r="D392">
            <v>0</v>
          </cell>
          <cell r="E392">
            <v>1</v>
          </cell>
          <cell r="F392" t="str">
            <v>Afro</v>
          </cell>
          <cell r="G392">
            <v>6</v>
          </cell>
          <cell r="H392" t="str">
            <v>ssa</v>
          </cell>
          <cell r="I392">
            <v>1</v>
          </cell>
          <cell r="J392" t="str">
            <v>low and middle</v>
          </cell>
          <cell r="K392" t="str">
            <v>females</v>
          </cell>
          <cell r="L392" t="str">
            <v>1995-2000</v>
          </cell>
          <cell r="M392">
            <v>508.892</v>
          </cell>
          <cell r="N392">
            <v>212.773</v>
          </cell>
          <cell r="O392">
            <v>50.463</v>
          </cell>
          <cell r="P392">
            <v>50.07299999999999</v>
          </cell>
          <cell r="Q392">
            <v>64.455</v>
          </cell>
          <cell r="R392">
            <v>51.935</v>
          </cell>
          <cell r="S392">
            <v>32.191</v>
          </cell>
          <cell r="T392">
            <v>47.00199999999999</v>
          </cell>
        </row>
        <row r="393">
          <cell r="A393">
            <v>195</v>
          </cell>
          <cell r="B393">
            <v>858</v>
          </cell>
          <cell r="C393" t="str">
            <v>Uruguay</v>
          </cell>
          <cell r="D393">
            <v>0</v>
          </cell>
          <cell r="E393">
            <v>2</v>
          </cell>
          <cell r="F393" t="str">
            <v>Amro</v>
          </cell>
          <cell r="G393">
            <v>7</v>
          </cell>
          <cell r="H393" t="str">
            <v>lac</v>
          </cell>
          <cell r="I393">
            <v>1</v>
          </cell>
          <cell r="J393" t="str">
            <v>low and middle</v>
          </cell>
          <cell r="K393" t="str">
            <v>females</v>
          </cell>
          <cell r="L393" t="str">
            <v>1995-2000</v>
          </cell>
          <cell r="M393">
            <v>72.499</v>
          </cell>
          <cell r="N393">
            <v>2.368</v>
          </cell>
          <cell r="O393">
            <v>0.311</v>
          </cell>
          <cell r="P393">
            <v>1.006</v>
          </cell>
          <cell r="Q393">
            <v>2.186</v>
          </cell>
          <cell r="R393">
            <v>5.843</v>
          </cell>
          <cell r="S393">
            <v>9.862</v>
          </cell>
          <cell r="T393">
            <v>50.923</v>
          </cell>
        </row>
        <row r="394">
          <cell r="A394">
            <v>87</v>
          </cell>
          <cell r="B394">
            <v>860</v>
          </cell>
          <cell r="C394" t="str">
            <v>Uzbekistan</v>
          </cell>
          <cell r="D394">
            <v>0</v>
          </cell>
          <cell r="E394">
            <v>4</v>
          </cell>
          <cell r="F394" t="str">
            <v>Euro</v>
          </cell>
          <cell r="G394">
            <v>8</v>
          </cell>
          <cell r="H394" t="str">
            <v>mec</v>
          </cell>
          <cell r="I394">
            <v>1</v>
          </cell>
          <cell r="J394" t="str">
            <v>low and middle</v>
          </cell>
          <cell r="K394" t="str">
            <v>females</v>
          </cell>
          <cell r="L394" t="str">
            <v>1995-2000</v>
          </cell>
          <cell r="M394">
            <v>359.275</v>
          </cell>
          <cell r="N394">
            <v>88.742</v>
          </cell>
          <cell r="O394">
            <v>8.423</v>
          </cell>
          <cell r="P394">
            <v>15.256999999999998</v>
          </cell>
          <cell r="Q394">
            <v>24.237000000000002</v>
          </cell>
          <cell r="R394">
            <v>33.146</v>
          </cell>
          <cell r="S394">
            <v>49.629</v>
          </cell>
          <cell r="T394">
            <v>139.841</v>
          </cell>
        </row>
        <row r="395">
          <cell r="A395">
            <v>196</v>
          </cell>
          <cell r="B395">
            <v>862</v>
          </cell>
          <cell r="C395" t="str">
            <v>Venezuela</v>
          </cell>
          <cell r="D395">
            <v>0</v>
          </cell>
          <cell r="E395">
            <v>2</v>
          </cell>
          <cell r="F395" t="str">
            <v>Amro</v>
          </cell>
          <cell r="G395">
            <v>7</v>
          </cell>
          <cell r="H395" t="str">
            <v>lac</v>
          </cell>
          <cell r="I395">
            <v>1</v>
          </cell>
          <cell r="J395" t="str">
            <v>low and middle</v>
          </cell>
          <cell r="K395" t="str">
            <v>females</v>
          </cell>
          <cell r="L395" t="str">
            <v>1995-2000</v>
          </cell>
          <cell r="M395">
            <v>228.773</v>
          </cell>
          <cell r="N395">
            <v>31.003</v>
          </cell>
          <cell r="O395">
            <v>4.401</v>
          </cell>
          <cell r="P395">
            <v>9.888</v>
          </cell>
          <cell r="Q395">
            <v>16.642</v>
          </cell>
          <cell r="R395">
            <v>30.522999999999996</v>
          </cell>
          <cell r="S395">
            <v>33.063</v>
          </cell>
          <cell r="T395">
            <v>103.253</v>
          </cell>
        </row>
        <row r="396">
          <cell r="A396">
            <v>214</v>
          </cell>
          <cell r="B396">
            <v>882</v>
          </cell>
          <cell r="C396" t="str">
            <v>Samoa</v>
          </cell>
          <cell r="D396">
            <v>0</v>
          </cell>
          <cell r="E396">
            <v>6</v>
          </cell>
          <cell r="F396" t="str">
            <v>Wpro</v>
          </cell>
          <cell r="G396">
            <v>5</v>
          </cell>
          <cell r="H396" t="str">
            <v>oai</v>
          </cell>
          <cell r="I396">
            <v>1</v>
          </cell>
          <cell r="J396" t="str">
            <v>low and middle</v>
          </cell>
          <cell r="K396" t="str">
            <v>females</v>
          </cell>
          <cell r="L396" t="str">
            <v>1995-2000</v>
          </cell>
          <cell r="M396">
            <v>1.92</v>
          </cell>
          <cell r="N396">
            <v>0.342</v>
          </cell>
          <cell r="O396">
            <v>0.027</v>
          </cell>
          <cell r="P396">
            <v>0.072</v>
          </cell>
          <cell r="Q396">
            <v>0.103</v>
          </cell>
          <cell r="R396">
            <v>0.235</v>
          </cell>
          <cell r="S396">
            <v>0.33099999999999996</v>
          </cell>
          <cell r="T396">
            <v>0.81</v>
          </cell>
        </row>
        <row r="397">
          <cell r="A397">
            <v>118</v>
          </cell>
          <cell r="B397">
            <v>887</v>
          </cell>
          <cell r="C397" t="str">
            <v>Yemen</v>
          </cell>
          <cell r="D397">
            <v>0</v>
          </cell>
          <cell r="E397">
            <v>3</v>
          </cell>
          <cell r="F397" t="str">
            <v>Emro</v>
          </cell>
          <cell r="G397">
            <v>8</v>
          </cell>
          <cell r="H397" t="str">
            <v>mec</v>
          </cell>
          <cell r="I397">
            <v>1</v>
          </cell>
          <cell r="J397" t="str">
            <v>low and middle</v>
          </cell>
          <cell r="K397" t="str">
            <v>females</v>
          </cell>
          <cell r="L397" t="str">
            <v>1995-2000</v>
          </cell>
          <cell r="M397">
            <v>436.255</v>
          </cell>
          <cell r="N397">
            <v>214.816</v>
          </cell>
          <cell r="O397">
            <v>24.698</v>
          </cell>
          <cell r="P397">
            <v>37.778000000000006</v>
          </cell>
          <cell r="Q397">
            <v>33.54</v>
          </cell>
          <cell r="R397">
            <v>35.813</v>
          </cell>
          <cell r="S397">
            <v>33.807</v>
          </cell>
          <cell r="T397">
            <v>55.803000000000004</v>
          </cell>
        </row>
        <row r="398">
          <cell r="A398">
            <v>153</v>
          </cell>
          <cell r="B398">
            <v>891</v>
          </cell>
          <cell r="C398" t="str">
            <v>Yugoslavia</v>
          </cell>
          <cell r="D398">
            <v>0</v>
          </cell>
          <cell r="E398">
            <v>4</v>
          </cell>
          <cell r="F398" t="str">
            <v>Euro</v>
          </cell>
          <cell r="G398">
            <v>2</v>
          </cell>
          <cell r="H398" t="str">
            <v>fse</v>
          </cell>
          <cell r="I398">
            <v>1</v>
          </cell>
          <cell r="J398" t="str">
            <v>low and middle</v>
          </cell>
          <cell r="K398" t="str">
            <v>females</v>
          </cell>
          <cell r="L398" t="str">
            <v>1995-2000</v>
          </cell>
          <cell r="M398">
            <v>240.951</v>
          </cell>
          <cell r="N398">
            <v>7.62</v>
          </cell>
          <cell r="O398">
            <v>0.652</v>
          </cell>
          <cell r="P398">
            <v>1.851</v>
          </cell>
          <cell r="Q398">
            <v>5.305</v>
          </cell>
          <cell r="R398">
            <v>18.618</v>
          </cell>
          <cell r="S398">
            <v>44.111999999999995</v>
          </cell>
          <cell r="T398">
            <v>162.793</v>
          </cell>
        </row>
        <row r="399">
          <cell r="A399">
            <v>22</v>
          </cell>
          <cell r="B399">
            <v>894</v>
          </cell>
          <cell r="C399" t="str">
            <v>Zambia</v>
          </cell>
          <cell r="D399">
            <v>0</v>
          </cell>
          <cell r="E399">
            <v>1</v>
          </cell>
          <cell r="F399" t="str">
            <v>Afro</v>
          </cell>
          <cell r="G399">
            <v>6</v>
          </cell>
          <cell r="H399" t="str">
            <v>ssa</v>
          </cell>
          <cell r="I399">
            <v>1</v>
          </cell>
          <cell r="J399" t="str">
            <v>low and middle</v>
          </cell>
          <cell r="K399" t="str">
            <v>females</v>
          </cell>
          <cell r="L399" t="str">
            <v>1995-2000</v>
          </cell>
          <cell r="M399">
            <v>438.998</v>
          </cell>
          <cell r="N399">
            <v>131.45</v>
          </cell>
          <cell r="O399">
            <v>31.73</v>
          </cell>
          <cell r="P399">
            <v>55.488</v>
          </cell>
          <cell r="Q399">
            <v>94.392</v>
          </cell>
          <cell r="R399">
            <v>64.84100000000001</v>
          </cell>
          <cell r="S399">
            <v>28.019</v>
          </cell>
          <cell r="T399">
            <v>33.077999999999996</v>
          </cell>
        </row>
        <row r="400">
          <cell r="A400">
            <v>1</v>
          </cell>
          <cell r="B400">
            <v>900</v>
          </cell>
          <cell r="C400" t="str">
            <v>World total</v>
          </cell>
          <cell r="K400" t="str">
            <v>females</v>
          </cell>
          <cell r="L400" t="str">
            <v>1995-2000</v>
          </cell>
          <cell r="M400">
            <v>122779.838</v>
          </cell>
          <cell r="N400">
            <v>25591.287</v>
          </cell>
          <cell r="O400">
            <v>4701.316000000001</v>
          </cell>
          <cell r="P400">
            <v>6164.502</v>
          </cell>
          <cell r="Q400">
            <v>8266.088</v>
          </cell>
          <cell r="R400">
            <v>12294.384000000002</v>
          </cell>
          <cell r="S400">
            <v>15497.064000000002</v>
          </cell>
          <cell r="T400">
            <v>50265.197</v>
          </cell>
        </row>
        <row r="401">
          <cell r="A401">
            <v>2</v>
          </cell>
          <cell r="B401">
            <v>901</v>
          </cell>
          <cell r="C401" t="str">
            <v>More developed regions (*)</v>
          </cell>
          <cell r="K401" t="str">
            <v>females</v>
          </cell>
          <cell r="L401" t="str">
            <v>1995-2000</v>
          </cell>
          <cell r="M401">
            <v>29131.33</v>
          </cell>
          <cell r="N401">
            <v>332.116</v>
          </cell>
          <cell r="O401">
            <v>72.729</v>
          </cell>
          <cell r="P401">
            <v>275.211</v>
          </cell>
          <cell r="Q401">
            <v>788.2539999999999</v>
          </cell>
          <cell r="R401">
            <v>2201.5389999999998</v>
          </cell>
          <cell r="S401">
            <v>3761.468</v>
          </cell>
          <cell r="T401">
            <v>21700.013</v>
          </cell>
        </row>
        <row r="402">
          <cell r="A402">
            <v>3</v>
          </cell>
          <cell r="B402">
            <v>902</v>
          </cell>
          <cell r="C402" t="str">
            <v>Less developed regions (+)</v>
          </cell>
          <cell r="K402" t="str">
            <v>females</v>
          </cell>
          <cell r="L402" t="str">
            <v>1995-2000</v>
          </cell>
          <cell r="M402">
            <v>93648.508</v>
          </cell>
          <cell r="N402">
            <v>25259.171</v>
          </cell>
          <cell r="O402">
            <v>4628.5869999999995</v>
          </cell>
          <cell r="P402">
            <v>5889.291</v>
          </cell>
          <cell r="Q402">
            <v>7477.834000000001</v>
          </cell>
          <cell r="R402">
            <v>10092.845000000001</v>
          </cell>
          <cell r="S402">
            <v>11735.596000000001</v>
          </cell>
          <cell r="T402">
            <v>28565.184</v>
          </cell>
        </row>
        <row r="403">
          <cell r="A403">
            <v>5</v>
          </cell>
          <cell r="B403">
            <v>903</v>
          </cell>
          <cell r="C403" t="str">
            <v>Africa</v>
          </cell>
          <cell r="K403" t="str">
            <v>females</v>
          </cell>
          <cell r="L403" t="str">
            <v>1995-2000</v>
          </cell>
          <cell r="M403">
            <v>24820.958</v>
          </cell>
          <cell r="N403">
            <v>9323.716</v>
          </cell>
          <cell r="O403">
            <v>2084.094</v>
          </cell>
          <cell r="P403">
            <v>2319.373</v>
          </cell>
          <cell r="Q403">
            <v>3047.732</v>
          </cell>
          <cell r="R403">
            <v>2655.456</v>
          </cell>
          <cell r="S403">
            <v>1958.144</v>
          </cell>
          <cell r="T403">
            <v>3432.4429999999998</v>
          </cell>
        </row>
        <row r="404">
          <cell r="A404">
            <v>162</v>
          </cell>
          <cell r="B404">
            <v>904</v>
          </cell>
          <cell r="C404" t="str">
            <v>Latin America and the Caribbean</v>
          </cell>
          <cell r="K404" t="str">
            <v>females</v>
          </cell>
          <cell r="L404" t="str">
            <v>1995-2000</v>
          </cell>
          <cell r="M404">
            <v>7069.419</v>
          </cell>
          <cell r="N404">
            <v>1121.762</v>
          </cell>
          <cell r="O404">
            <v>149.529</v>
          </cell>
          <cell r="P404">
            <v>325.557</v>
          </cell>
          <cell r="Q404">
            <v>545.426</v>
          </cell>
          <cell r="R404">
            <v>891.0409999999999</v>
          </cell>
          <cell r="S404">
            <v>971.445</v>
          </cell>
          <cell r="T404">
            <v>3064.659</v>
          </cell>
        </row>
        <row r="405">
          <cell r="A405">
            <v>197</v>
          </cell>
          <cell r="B405">
            <v>905</v>
          </cell>
          <cell r="C405" t="str">
            <v>Northern America (12)</v>
          </cell>
          <cell r="K405" t="str">
            <v>females</v>
          </cell>
          <cell r="L405" t="str">
            <v>1995-2000</v>
          </cell>
          <cell r="M405">
            <v>6075.477</v>
          </cell>
          <cell r="N405">
            <v>78.491</v>
          </cell>
          <cell r="O405">
            <v>15.169</v>
          </cell>
          <cell r="P405">
            <v>65.737</v>
          </cell>
          <cell r="Q405">
            <v>193.965</v>
          </cell>
          <cell r="R405">
            <v>476.353</v>
          </cell>
          <cell r="S405">
            <v>685.785</v>
          </cell>
          <cell r="T405">
            <v>4559.977</v>
          </cell>
        </row>
        <row r="406">
          <cell r="A406">
            <v>65</v>
          </cell>
          <cell r="B406">
            <v>906</v>
          </cell>
          <cell r="C406" t="str">
            <v>Eastern Asia</v>
          </cell>
          <cell r="K406" t="str">
            <v>females</v>
          </cell>
          <cell r="L406" t="str">
            <v>1995-2000</v>
          </cell>
          <cell r="M406">
            <v>22538.361</v>
          </cell>
          <cell r="N406">
            <v>2677.276</v>
          </cell>
          <cell r="O406">
            <v>199.91</v>
          </cell>
          <cell r="P406">
            <v>594.558</v>
          </cell>
          <cell r="Q406">
            <v>1020.972</v>
          </cell>
          <cell r="R406">
            <v>2275.538</v>
          </cell>
          <cell r="S406">
            <v>3558.55</v>
          </cell>
          <cell r="T406">
            <v>12211.557</v>
          </cell>
        </row>
        <row r="407">
          <cell r="A407">
            <v>119</v>
          </cell>
          <cell r="B407">
            <v>908</v>
          </cell>
          <cell r="C407" t="str">
            <v>Europe</v>
          </cell>
          <cell r="K407" t="str">
            <v>females</v>
          </cell>
          <cell r="L407" t="str">
            <v>1995-2000</v>
          </cell>
          <cell r="M407">
            <v>20278.229</v>
          </cell>
          <cell r="N407">
            <v>232.601</v>
          </cell>
          <cell r="O407">
            <v>52.835</v>
          </cell>
          <cell r="P407">
            <v>187.418</v>
          </cell>
          <cell r="Q407">
            <v>541.899</v>
          </cell>
          <cell r="R407">
            <v>1527.52</v>
          </cell>
          <cell r="S407">
            <v>2774.301</v>
          </cell>
          <cell r="T407">
            <v>14961.654999999999</v>
          </cell>
        </row>
        <row r="408">
          <cell r="A408">
            <v>200</v>
          </cell>
          <cell r="B408">
            <v>909</v>
          </cell>
          <cell r="C408" t="str">
            <v>Oceania</v>
          </cell>
          <cell r="K408" t="str">
            <v>females</v>
          </cell>
          <cell r="L408" t="str">
            <v>1995-2000</v>
          </cell>
          <cell r="M408">
            <v>536.802</v>
          </cell>
          <cell r="N408">
            <v>40.412</v>
          </cell>
          <cell r="O408">
            <v>5.551</v>
          </cell>
          <cell r="P408">
            <v>16.219</v>
          </cell>
          <cell r="Q408">
            <v>23.654000000000003</v>
          </cell>
          <cell r="R408">
            <v>48.5</v>
          </cell>
          <cell r="S408">
            <v>59.697</v>
          </cell>
          <cell r="T408">
            <v>342.76899999999995</v>
          </cell>
        </row>
        <row r="409">
          <cell r="A409">
            <v>6</v>
          </cell>
          <cell r="B409">
            <v>910</v>
          </cell>
          <cell r="C409" t="str">
            <v>Eastern Africa (1)</v>
          </cell>
          <cell r="K409" t="str">
            <v>females</v>
          </cell>
          <cell r="L409" t="str">
            <v>1995-2000</v>
          </cell>
          <cell r="M409">
            <v>9925.762</v>
          </cell>
          <cell r="N409">
            <v>3786.261</v>
          </cell>
          <cell r="O409">
            <v>859.107</v>
          </cell>
          <cell r="P409">
            <v>1018.5010000000001</v>
          </cell>
          <cell r="Q409">
            <v>1474.475</v>
          </cell>
          <cell r="R409">
            <v>1121.839</v>
          </cell>
          <cell r="S409">
            <v>646.057</v>
          </cell>
          <cell r="T409">
            <v>1019.5219999999999</v>
          </cell>
        </row>
        <row r="410">
          <cell r="A410">
            <v>24</v>
          </cell>
          <cell r="B410">
            <v>911</v>
          </cell>
          <cell r="C410" t="str">
            <v>Middle Africa (3)</v>
          </cell>
          <cell r="K410" t="str">
            <v>females</v>
          </cell>
          <cell r="L410" t="str">
            <v>1995-2000</v>
          </cell>
          <cell r="M410">
            <v>3304.367</v>
          </cell>
          <cell r="N410">
            <v>1397.368</v>
          </cell>
          <cell r="O410">
            <v>300.541</v>
          </cell>
          <cell r="P410">
            <v>290.55</v>
          </cell>
          <cell r="Q410">
            <v>348.218</v>
          </cell>
          <cell r="R410">
            <v>310.423</v>
          </cell>
          <cell r="S410">
            <v>237.948</v>
          </cell>
          <cell r="T410">
            <v>419.31900000000013</v>
          </cell>
        </row>
        <row r="411">
          <cell r="A411">
            <v>33</v>
          </cell>
          <cell r="B411">
            <v>912</v>
          </cell>
          <cell r="C411" t="str">
            <v>Northern Africa</v>
          </cell>
          <cell r="K411" t="str">
            <v>females</v>
          </cell>
          <cell r="L411" t="str">
            <v>1995-2000</v>
          </cell>
          <cell r="M411">
            <v>2818.686</v>
          </cell>
          <cell r="N411">
            <v>752.276</v>
          </cell>
          <cell r="O411">
            <v>131.19</v>
          </cell>
          <cell r="P411">
            <v>179.439</v>
          </cell>
          <cell r="Q411">
            <v>210.702</v>
          </cell>
          <cell r="R411">
            <v>295.92199999999997</v>
          </cell>
          <cell r="S411">
            <v>385.54</v>
          </cell>
          <cell r="T411">
            <v>863.617</v>
          </cell>
        </row>
        <row r="412">
          <cell r="A412">
            <v>41</v>
          </cell>
          <cell r="B412">
            <v>913</v>
          </cell>
          <cell r="C412" t="str">
            <v>Southern Africa</v>
          </cell>
          <cell r="K412" t="str">
            <v>females</v>
          </cell>
          <cell r="L412" t="str">
            <v>1995-2000</v>
          </cell>
          <cell r="M412">
            <v>1275.771</v>
          </cell>
          <cell r="N412">
            <v>255.759</v>
          </cell>
          <cell r="O412">
            <v>36.41</v>
          </cell>
          <cell r="P412">
            <v>111.559</v>
          </cell>
          <cell r="Q412">
            <v>228.57100000000003</v>
          </cell>
          <cell r="R412">
            <v>230.29200000000003</v>
          </cell>
          <cell r="S412">
            <v>154.653</v>
          </cell>
          <cell r="T412">
            <v>258.527</v>
          </cell>
        </row>
        <row r="413">
          <cell r="A413">
            <v>47</v>
          </cell>
          <cell r="B413">
            <v>914</v>
          </cell>
          <cell r="C413" t="str">
            <v>Western Africa (4)</v>
          </cell>
          <cell r="K413" t="str">
            <v>females</v>
          </cell>
          <cell r="L413" t="str">
            <v>1995-2000</v>
          </cell>
          <cell r="M413">
            <v>7496.372</v>
          </cell>
          <cell r="N413">
            <v>3132.052</v>
          </cell>
          <cell r="O413">
            <v>756.846</v>
          </cell>
          <cell r="P413">
            <v>719.3240000000001</v>
          </cell>
          <cell r="Q413">
            <v>785.7660000000001</v>
          </cell>
          <cell r="R413">
            <v>696.98</v>
          </cell>
          <cell r="S413">
            <v>533.946</v>
          </cell>
          <cell r="T413">
            <v>871.458</v>
          </cell>
        </row>
        <row r="414">
          <cell r="A414">
            <v>163</v>
          </cell>
          <cell r="B414">
            <v>915</v>
          </cell>
          <cell r="C414" t="str">
            <v>Caribbean (10)</v>
          </cell>
          <cell r="K414" t="str">
            <v>females</v>
          </cell>
          <cell r="L414" t="str">
            <v>1995-2000</v>
          </cell>
          <cell r="M414">
            <v>659.054</v>
          </cell>
          <cell r="N414">
            <v>92.922</v>
          </cell>
          <cell r="O414">
            <v>20.063000000000002</v>
          </cell>
          <cell r="P414">
            <v>36.793</v>
          </cell>
          <cell r="Q414">
            <v>54.138</v>
          </cell>
          <cell r="R414">
            <v>79.167</v>
          </cell>
          <cell r="S414">
            <v>82.625</v>
          </cell>
          <cell r="T414">
            <v>293.346</v>
          </cell>
        </row>
        <row r="415">
          <cell r="A415">
            <v>175</v>
          </cell>
          <cell r="B415">
            <v>916</v>
          </cell>
          <cell r="C415" t="str">
            <v>Central America</v>
          </cell>
          <cell r="K415" t="str">
            <v>females</v>
          </cell>
          <cell r="L415" t="str">
            <v>1995-2000</v>
          </cell>
          <cell r="M415">
            <v>1498.755</v>
          </cell>
          <cell r="N415">
            <v>318.833</v>
          </cell>
          <cell r="O415">
            <v>37.866</v>
          </cell>
          <cell r="P415">
            <v>79</v>
          </cell>
          <cell r="Q415">
            <v>109.767</v>
          </cell>
          <cell r="R415">
            <v>174.865</v>
          </cell>
          <cell r="S415">
            <v>190.177</v>
          </cell>
          <cell r="T415">
            <v>588.247</v>
          </cell>
        </row>
        <row r="416">
          <cell r="A416">
            <v>88</v>
          </cell>
          <cell r="B416">
            <v>920</v>
          </cell>
          <cell r="C416" t="str">
            <v>South-eastern Asia</v>
          </cell>
          <cell r="K416" t="str">
            <v>females</v>
          </cell>
          <cell r="L416" t="str">
            <v>1995-2000</v>
          </cell>
          <cell r="M416">
            <v>8500.807</v>
          </cell>
          <cell r="N416">
            <v>1635.988</v>
          </cell>
          <cell r="O416">
            <v>292.39099999999996</v>
          </cell>
          <cell r="P416">
            <v>582.244</v>
          </cell>
          <cell r="Q416">
            <v>762.083</v>
          </cell>
          <cell r="R416">
            <v>1079.976</v>
          </cell>
          <cell r="S416">
            <v>1255.825</v>
          </cell>
          <cell r="T416">
            <v>2892.3</v>
          </cell>
        </row>
        <row r="417">
          <cell r="A417">
            <v>73</v>
          </cell>
          <cell r="B417">
            <v>921</v>
          </cell>
          <cell r="C417" t="str">
            <v>South-central Asia</v>
          </cell>
          <cell r="K417" t="str">
            <v>females</v>
          </cell>
          <cell r="L417" t="str">
            <v>1995-2000</v>
          </cell>
          <cell r="M417">
            <v>30293.71</v>
          </cell>
          <cell r="N417">
            <v>9737.94</v>
          </cell>
          <cell r="O417">
            <v>1832.215</v>
          </cell>
          <cell r="P417">
            <v>1947.672</v>
          </cell>
          <cell r="Q417">
            <v>1970.895</v>
          </cell>
          <cell r="R417">
            <v>3074.3509999999997</v>
          </cell>
          <cell r="S417">
            <v>3874.023</v>
          </cell>
          <cell r="T417">
            <v>7856.6140000000005</v>
          </cell>
        </row>
        <row r="418">
          <cell r="A418">
            <v>100</v>
          </cell>
          <cell r="B418">
            <v>922</v>
          </cell>
          <cell r="C418" t="str">
            <v>Western Asia</v>
          </cell>
          <cell r="K418" t="str">
            <v>females</v>
          </cell>
          <cell r="L418" t="str">
            <v>1995-2000</v>
          </cell>
          <cell r="M418">
            <v>2664.89</v>
          </cell>
          <cell r="N418">
            <v>741.482</v>
          </cell>
          <cell r="O418">
            <v>69.465</v>
          </cell>
          <cell r="P418">
            <v>125.68800000000002</v>
          </cell>
          <cell r="Q418">
            <v>159.63</v>
          </cell>
          <cell r="R418">
            <v>265.619</v>
          </cell>
          <cell r="S418">
            <v>358.603</v>
          </cell>
          <cell r="T418">
            <v>944.4029999999999</v>
          </cell>
        </row>
        <row r="419">
          <cell r="A419">
            <v>120</v>
          </cell>
          <cell r="B419">
            <v>923</v>
          </cell>
          <cell r="C419" t="str">
            <v>Eastern Europe</v>
          </cell>
          <cell r="K419" t="str">
            <v>females</v>
          </cell>
          <cell r="L419" t="str">
            <v>1995-2000</v>
          </cell>
          <cell r="M419">
            <v>9727.496</v>
          </cell>
          <cell r="N419">
            <v>139.7</v>
          </cell>
          <cell r="O419">
            <v>34.86</v>
          </cell>
          <cell r="P419">
            <v>115.985</v>
          </cell>
          <cell r="Q419">
            <v>340.765</v>
          </cell>
          <cell r="R419">
            <v>907.8</v>
          </cell>
          <cell r="S419">
            <v>1641.8229999999999</v>
          </cell>
          <cell r="T419">
            <v>6546.562999999999</v>
          </cell>
        </row>
        <row r="420">
          <cell r="A420">
            <v>131</v>
          </cell>
          <cell r="B420">
            <v>924</v>
          </cell>
          <cell r="C420" t="str">
            <v>Northern Europe (7)</v>
          </cell>
          <cell r="K420" t="str">
            <v>females</v>
          </cell>
          <cell r="L420" t="str">
            <v>1995-2000</v>
          </cell>
          <cell r="M420">
            <v>2553.035</v>
          </cell>
          <cell r="N420">
            <v>21.758</v>
          </cell>
          <cell r="O420">
            <v>4.009</v>
          </cell>
          <cell r="P420">
            <v>14.522</v>
          </cell>
          <cell r="Q420">
            <v>45.105</v>
          </cell>
          <cell r="R420">
            <v>162.466</v>
          </cell>
          <cell r="S420">
            <v>291.66</v>
          </cell>
          <cell r="T420">
            <v>2013.515</v>
          </cell>
        </row>
        <row r="421">
          <cell r="A421">
            <v>142</v>
          </cell>
          <cell r="B421">
            <v>925</v>
          </cell>
          <cell r="C421" t="str">
            <v>Southern Europe (8)</v>
          </cell>
          <cell r="K421" t="str">
            <v>females</v>
          </cell>
          <cell r="L421" t="str">
            <v>1995-2000</v>
          </cell>
          <cell r="M421">
            <v>3362.784</v>
          </cell>
          <cell r="N421">
            <v>40.413</v>
          </cell>
          <cell r="O421">
            <v>7.106</v>
          </cell>
          <cell r="P421">
            <v>26.382</v>
          </cell>
          <cell r="Q421">
            <v>61.37599999999999</v>
          </cell>
          <cell r="R421">
            <v>191.81</v>
          </cell>
          <cell r="S421">
            <v>392.385</v>
          </cell>
          <cell r="T421">
            <v>2643.3120000000004</v>
          </cell>
        </row>
        <row r="422">
          <cell r="A422">
            <v>154</v>
          </cell>
          <cell r="B422">
            <v>926</v>
          </cell>
          <cell r="C422" t="str">
            <v>Western Europe (9)</v>
          </cell>
          <cell r="K422" t="str">
            <v>females</v>
          </cell>
          <cell r="L422" t="str">
            <v>1995-2000</v>
          </cell>
          <cell r="M422">
            <v>4634.914</v>
          </cell>
          <cell r="N422">
            <v>30.73</v>
          </cell>
          <cell r="O422">
            <v>6.86</v>
          </cell>
          <cell r="P422">
            <v>30.529</v>
          </cell>
          <cell r="Q422">
            <v>94.65299999999999</v>
          </cell>
          <cell r="R422">
            <v>265.44399999999996</v>
          </cell>
          <cell r="S422">
            <v>448.433</v>
          </cell>
          <cell r="T422">
            <v>3758.2650000000003</v>
          </cell>
        </row>
        <row r="423">
          <cell r="A423">
            <v>201</v>
          </cell>
          <cell r="B423">
            <v>927</v>
          </cell>
          <cell r="C423" t="str">
            <v>Australia/New Zealand</v>
          </cell>
          <cell r="K423" t="str">
            <v>females</v>
          </cell>
          <cell r="L423" t="str">
            <v>1995-2000</v>
          </cell>
          <cell r="M423">
            <v>403.719</v>
          </cell>
          <cell r="N423">
            <v>4.864</v>
          </cell>
          <cell r="O423">
            <v>1.024</v>
          </cell>
          <cell r="P423">
            <v>4.238</v>
          </cell>
          <cell r="Q423">
            <v>9.734</v>
          </cell>
          <cell r="R423">
            <v>27.686999999999998</v>
          </cell>
          <cell r="S423">
            <v>40.379000000000005</v>
          </cell>
          <cell r="T423">
            <v>315.79300000000006</v>
          </cell>
        </row>
        <row r="424">
          <cell r="A424">
            <v>204</v>
          </cell>
          <cell r="B424">
            <v>928</v>
          </cell>
          <cell r="C424" t="str">
            <v>Melanesia</v>
          </cell>
          <cell r="K424" t="str">
            <v>females</v>
          </cell>
          <cell r="L424" t="str">
            <v>1995-2000</v>
          </cell>
          <cell r="M424">
            <v>121.021</v>
          </cell>
          <cell r="N424">
            <v>33.222</v>
          </cell>
          <cell r="O424">
            <v>4.243</v>
          </cell>
          <cell r="P424">
            <v>11.293</v>
          </cell>
          <cell r="Q424">
            <v>13.027000000000001</v>
          </cell>
          <cell r="R424">
            <v>19.243</v>
          </cell>
          <cell r="S424">
            <v>17.418</v>
          </cell>
          <cell r="T424">
            <v>22.575</v>
          </cell>
        </row>
        <row r="425">
          <cell r="A425">
            <v>184</v>
          </cell>
          <cell r="B425">
            <v>931</v>
          </cell>
          <cell r="C425" t="str">
            <v>South America (11)</v>
          </cell>
          <cell r="K425" t="str">
            <v>females</v>
          </cell>
          <cell r="L425" t="str">
            <v>1995-2000</v>
          </cell>
          <cell r="M425">
            <v>4911.61</v>
          </cell>
          <cell r="N425">
            <v>710.007</v>
          </cell>
          <cell r="O425">
            <v>91.6</v>
          </cell>
          <cell r="P425">
            <v>209.76399999999998</v>
          </cell>
          <cell r="Q425">
            <v>381.521</v>
          </cell>
          <cell r="R425">
            <v>637.009</v>
          </cell>
          <cell r="S425">
            <v>698.643</v>
          </cell>
          <cell r="T425">
            <v>2183.066</v>
          </cell>
        </row>
        <row r="426">
          <cell r="A426">
            <v>64</v>
          </cell>
          <cell r="B426">
            <v>935</v>
          </cell>
          <cell r="C426" t="str">
            <v>Asia</v>
          </cell>
          <cell r="K426" t="str">
            <v>females</v>
          </cell>
          <cell r="L426" t="str">
            <v>1995-2000</v>
          </cell>
          <cell r="M426">
            <v>63997.768</v>
          </cell>
          <cell r="N426">
            <v>14792.686</v>
          </cell>
          <cell r="O426">
            <v>2393.9809999999998</v>
          </cell>
          <cell r="P426">
            <v>3250.162</v>
          </cell>
          <cell r="Q426">
            <v>3913.58</v>
          </cell>
          <cell r="R426">
            <v>6695.484</v>
          </cell>
          <cell r="S426">
            <v>9047.001</v>
          </cell>
          <cell r="T426">
            <v>23904.874</v>
          </cell>
        </row>
        <row r="427">
          <cell r="A427">
            <v>4</v>
          </cell>
          <cell r="B427">
            <v>941</v>
          </cell>
          <cell r="C427" t="str">
            <v>Least developed countries (#)</v>
          </cell>
          <cell r="K427" t="str">
            <v>females</v>
          </cell>
          <cell r="L427" t="str">
            <v>1995-2000</v>
          </cell>
          <cell r="M427">
            <v>21439.967</v>
          </cell>
          <cell r="N427">
            <v>8706.341</v>
          </cell>
          <cell r="O427">
            <v>1722.158</v>
          </cell>
          <cell r="P427">
            <v>2043.2959999999998</v>
          </cell>
          <cell r="Q427">
            <v>2414.433</v>
          </cell>
          <cell r="R427">
            <v>2144.057</v>
          </cell>
          <cell r="S427">
            <v>1646.2440000000001</v>
          </cell>
          <cell r="T427">
            <v>2763.438</v>
          </cell>
        </row>
        <row r="428">
          <cell r="A428">
            <v>210</v>
          </cell>
          <cell r="B428">
            <v>954</v>
          </cell>
          <cell r="C428" t="str">
            <v>Micronesia (14)</v>
          </cell>
          <cell r="K428" t="str">
            <v>females</v>
          </cell>
          <cell r="L428" t="str">
            <v>1995-2000</v>
          </cell>
          <cell r="M428">
            <v>5.846</v>
          </cell>
          <cell r="N428">
            <v>1.534</v>
          </cell>
          <cell r="O428">
            <v>0.194</v>
          </cell>
          <cell r="P428">
            <v>0.4660000000000001</v>
          </cell>
          <cell r="Q428">
            <v>0.505</v>
          </cell>
          <cell r="R428">
            <v>0.664</v>
          </cell>
          <cell r="S428">
            <v>0.726</v>
          </cell>
          <cell r="T428">
            <v>1.7570000000000001</v>
          </cell>
        </row>
        <row r="429">
          <cell r="A429">
            <v>212</v>
          </cell>
          <cell r="B429">
            <v>957</v>
          </cell>
          <cell r="C429" t="str">
            <v>Polynesia (15)</v>
          </cell>
          <cell r="K429" t="str">
            <v>females</v>
          </cell>
          <cell r="L429" t="str">
            <v>1995-2000</v>
          </cell>
          <cell r="M429">
            <v>6.216</v>
          </cell>
          <cell r="N429">
            <v>0.792</v>
          </cell>
          <cell r="O429">
            <v>0.09</v>
          </cell>
          <cell r="P429">
            <v>0.222</v>
          </cell>
          <cell r="Q429">
            <v>0.388</v>
          </cell>
          <cell r="R429">
            <v>0.906</v>
          </cell>
          <cell r="S429">
            <v>1.174</v>
          </cell>
          <cell r="T429">
            <v>2.6439999999999997</v>
          </cell>
        </row>
        <row r="430">
          <cell r="A430">
            <v>74</v>
          </cell>
          <cell r="B430">
            <v>4</v>
          </cell>
          <cell r="C430" t="str">
            <v>Afghanistan</v>
          </cell>
          <cell r="D430">
            <v>0</v>
          </cell>
          <cell r="E430">
            <v>3</v>
          </cell>
          <cell r="F430" t="str">
            <v>Emro</v>
          </cell>
          <cell r="G430">
            <v>8</v>
          </cell>
          <cell r="H430" t="str">
            <v>mec</v>
          </cell>
          <cell r="I430">
            <v>1</v>
          </cell>
          <cell r="J430" t="str">
            <v>low and middle</v>
          </cell>
          <cell r="K430" t="str">
            <v>males</v>
          </cell>
          <cell r="L430" t="str">
            <v>1995-2000</v>
          </cell>
          <cell r="M430">
            <v>1130.241</v>
          </cell>
          <cell r="N430">
            <v>677.225</v>
          </cell>
          <cell r="O430">
            <v>54.83</v>
          </cell>
          <cell r="P430">
            <v>82.22399999999999</v>
          </cell>
          <cell r="Q430">
            <v>70.18900000000001</v>
          </cell>
          <cell r="R430">
            <v>85.755</v>
          </cell>
          <cell r="S430">
            <v>72.146</v>
          </cell>
          <cell r="T430">
            <v>87.872</v>
          </cell>
        </row>
        <row r="431">
          <cell r="A431">
            <v>143</v>
          </cell>
          <cell r="B431">
            <v>8</v>
          </cell>
          <cell r="C431" t="str">
            <v>Albania</v>
          </cell>
          <cell r="D431">
            <v>0</v>
          </cell>
          <cell r="E431">
            <v>4</v>
          </cell>
          <cell r="F431" t="str">
            <v>Euro</v>
          </cell>
          <cell r="G431">
            <v>2</v>
          </cell>
          <cell r="H431" t="str">
            <v>fse</v>
          </cell>
          <cell r="I431">
            <v>1</v>
          </cell>
          <cell r="J431" t="str">
            <v>low and middle</v>
          </cell>
          <cell r="K431" t="str">
            <v>males</v>
          </cell>
          <cell r="L431" t="str">
            <v>1995-2000</v>
          </cell>
          <cell r="M431">
            <v>49.06</v>
          </cell>
          <cell r="N431">
            <v>7.583</v>
          </cell>
          <cell r="O431">
            <v>1.116</v>
          </cell>
          <cell r="P431">
            <v>2.004</v>
          </cell>
          <cell r="Q431">
            <v>2.403</v>
          </cell>
          <cell r="R431">
            <v>6.027</v>
          </cell>
          <cell r="S431">
            <v>9.791</v>
          </cell>
          <cell r="T431">
            <v>20.136</v>
          </cell>
        </row>
        <row r="432">
          <cell r="A432">
            <v>34</v>
          </cell>
          <cell r="B432">
            <v>12</v>
          </cell>
          <cell r="C432" t="str">
            <v>Algeria</v>
          </cell>
          <cell r="D432">
            <v>0</v>
          </cell>
          <cell r="E432">
            <v>1</v>
          </cell>
          <cell r="F432" t="str">
            <v>Afro</v>
          </cell>
          <cell r="G432">
            <v>8</v>
          </cell>
          <cell r="H432" t="str">
            <v>mec</v>
          </cell>
          <cell r="I432">
            <v>1</v>
          </cell>
          <cell r="J432" t="str">
            <v>low and middle</v>
          </cell>
          <cell r="K432" t="str">
            <v>males</v>
          </cell>
          <cell r="L432" t="str">
            <v>1995-2000</v>
          </cell>
          <cell r="M432">
            <v>447.141</v>
          </cell>
          <cell r="N432">
            <v>126.363</v>
          </cell>
          <cell r="O432">
            <v>18.495</v>
          </cell>
          <cell r="P432">
            <v>28.945</v>
          </cell>
          <cell r="Q432">
            <v>28.773000000000003</v>
          </cell>
          <cell r="R432">
            <v>40.772</v>
          </cell>
          <cell r="S432">
            <v>61.683</v>
          </cell>
          <cell r="T432">
            <v>142.11</v>
          </cell>
        </row>
        <row r="433">
          <cell r="A433">
            <v>25</v>
          </cell>
          <cell r="B433">
            <v>24</v>
          </cell>
          <cell r="C433" t="str">
            <v>Angola</v>
          </cell>
          <cell r="D433">
            <v>0</v>
          </cell>
          <cell r="E433">
            <v>1</v>
          </cell>
          <cell r="F433" t="str">
            <v>Afro</v>
          </cell>
          <cell r="G433">
            <v>6</v>
          </cell>
          <cell r="H433" t="str">
            <v>ssa</v>
          </cell>
          <cell r="I433">
            <v>1</v>
          </cell>
          <cell r="J433" t="str">
            <v>low and middle</v>
          </cell>
          <cell r="K433" t="str">
            <v>males</v>
          </cell>
          <cell r="L433" t="str">
            <v>1995-2000</v>
          </cell>
          <cell r="M433">
            <v>583.795</v>
          </cell>
          <cell r="N433">
            <v>321.183</v>
          </cell>
          <cell r="O433">
            <v>52.555</v>
          </cell>
          <cell r="P433">
            <v>50.717</v>
          </cell>
          <cell r="Q433">
            <v>40.269</v>
          </cell>
          <cell r="R433">
            <v>41.537</v>
          </cell>
          <cell r="S433">
            <v>33.137</v>
          </cell>
          <cell r="T433">
            <v>44.397</v>
          </cell>
        </row>
        <row r="434">
          <cell r="A434">
            <v>102</v>
          </cell>
          <cell r="B434">
            <v>31</v>
          </cell>
          <cell r="C434" t="str">
            <v>Azerbaijan</v>
          </cell>
          <cell r="D434">
            <v>0</v>
          </cell>
          <cell r="E434">
            <v>4</v>
          </cell>
          <cell r="F434" t="str">
            <v>Euro</v>
          </cell>
          <cell r="G434">
            <v>8</v>
          </cell>
          <cell r="H434" t="str">
            <v>mec</v>
          </cell>
          <cell r="I434">
            <v>1</v>
          </cell>
          <cell r="J434" t="str">
            <v>low and middle</v>
          </cell>
          <cell r="K434" t="str">
            <v>males</v>
          </cell>
          <cell r="L434" t="str">
            <v>1995-2000</v>
          </cell>
          <cell r="M434">
            <v>140.941</v>
          </cell>
          <cell r="N434">
            <v>18.69</v>
          </cell>
          <cell r="O434">
            <v>3.0490000000000004</v>
          </cell>
          <cell r="P434">
            <v>7.1080000000000005</v>
          </cell>
          <cell r="Q434">
            <v>15.745999999999999</v>
          </cell>
          <cell r="R434">
            <v>23.526</v>
          </cell>
          <cell r="S434">
            <v>35.056</v>
          </cell>
          <cell r="T434">
            <v>37.766000000000005</v>
          </cell>
        </row>
        <row r="435">
          <cell r="A435">
            <v>185</v>
          </cell>
          <cell r="B435">
            <v>32</v>
          </cell>
          <cell r="C435" t="str">
            <v>Argentina</v>
          </cell>
          <cell r="D435">
            <v>0</v>
          </cell>
          <cell r="E435">
            <v>2</v>
          </cell>
          <cell r="F435" t="str">
            <v>Amro</v>
          </cell>
          <cell r="G435">
            <v>7</v>
          </cell>
          <cell r="H435" t="str">
            <v>lac</v>
          </cell>
          <cell r="I435">
            <v>1</v>
          </cell>
          <cell r="J435" t="str">
            <v>low and middle</v>
          </cell>
          <cell r="K435" t="str">
            <v>males</v>
          </cell>
          <cell r="L435" t="str">
            <v>1995-2000</v>
          </cell>
          <cell r="M435">
            <v>769.081</v>
          </cell>
          <cell r="N435">
            <v>51.889</v>
          </cell>
          <cell r="O435">
            <v>6.297</v>
          </cell>
          <cell r="P435">
            <v>24.805</v>
          </cell>
          <cell r="Q435">
            <v>41.822</v>
          </cell>
          <cell r="R435">
            <v>119.974</v>
          </cell>
          <cell r="S435">
            <v>152.34199999999998</v>
          </cell>
          <cell r="T435">
            <v>371.95199999999994</v>
          </cell>
        </row>
        <row r="436">
          <cell r="A436">
            <v>202</v>
          </cell>
          <cell r="B436">
            <v>36</v>
          </cell>
          <cell r="C436" t="str">
            <v>Australia (13)</v>
          </cell>
          <cell r="D436">
            <v>0</v>
          </cell>
          <cell r="E436">
            <v>6</v>
          </cell>
          <cell r="F436" t="str">
            <v>Wpro</v>
          </cell>
          <cell r="G436">
            <v>1</v>
          </cell>
          <cell r="H436" t="str">
            <v>eme</v>
          </cell>
          <cell r="I436">
            <v>4</v>
          </cell>
          <cell r="J436" t="str">
            <v>high</v>
          </cell>
          <cell r="K436" t="str">
            <v>males</v>
          </cell>
          <cell r="L436" t="str">
            <v>1995-2000</v>
          </cell>
          <cell r="M436">
            <v>365.093</v>
          </cell>
          <cell r="N436">
            <v>5.075</v>
          </cell>
          <cell r="O436">
            <v>1.306</v>
          </cell>
          <cell r="P436">
            <v>9.536999999999999</v>
          </cell>
          <cell r="Q436">
            <v>16.11</v>
          </cell>
          <cell r="R436">
            <v>38.083</v>
          </cell>
          <cell r="S436">
            <v>60.938</v>
          </cell>
          <cell r="T436">
            <v>234.044</v>
          </cell>
        </row>
        <row r="437">
          <cell r="A437">
            <v>155</v>
          </cell>
          <cell r="B437">
            <v>40</v>
          </cell>
          <cell r="C437" t="str">
            <v>Austria</v>
          </cell>
          <cell r="D437">
            <v>0</v>
          </cell>
          <cell r="E437">
            <v>4</v>
          </cell>
          <cell r="F437" t="str">
            <v>Euro</v>
          </cell>
          <cell r="G437">
            <v>1</v>
          </cell>
          <cell r="H437" t="str">
            <v>eme</v>
          </cell>
          <cell r="I437">
            <v>4</v>
          </cell>
          <cell r="J437" t="str">
            <v>high</v>
          </cell>
          <cell r="K437" t="str">
            <v>males</v>
          </cell>
          <cell r="L437" t="str">
            <v>1995-2000</v>
          </cell>
          <cell r="M437">
            <v>190.531</v>
          </cell>
          <cell r="N437">
            <v>1.908</v>
          </cell>
          <cell r="O437">
            <v>0.517</v>
          </cell>
          <cell r="P437">
            <v>4.4510000000000005</v>
          </cell>
          <cell r="Q437">
            <v>9.005</v>
          </cell>
          <cell r="R437">
            <v>24.866</v>
          </cell>
          <cell r="S437">
            <v>36.443</v>
          </cell>
          <cell r="T437">
            <v>113.34100000000001</v>
          </cell>
        </row>
        <row r="438">
          <cell r="A438">
            <v>164</v>
          </cell>
          <cell r="B438">
            <v>44</v>
          </cell>
          <cell r="C438" t="str">
            <v>Bahamas</v>
          </cell>
          <cell r="D438">
            <v>0</v>
          </cell>
          <cell r="E438">
            <v>2</v>
          </cell>
          <cell r="F438" t="str">
            <v>Amro</v>
          </cell>
          <cell r="G438">
            <v>7</v>
          </cell>
          <cell r="H438" t="str">
            <v>lac</v>
          </cell>
          <cell r="I438">
            <v>4</v>
          </cell>
          <cell r="J438" t="str">
            <v>high</v>
          </cell>
          <cell r="K438" t="str">
            <v>males</v>
          </cell>
          <cell r="L438" t="str">
            <v>1995-2000</v>
          </cell>
          <cell r="M438">
            <v>4.124</v>
          </cell>
          <cell r="N438">
            <v>0.35</v>
          </cell>
          <cell r="O438">
            <v>0.051000000000000004</v>
          </cell>
          <cell r="P438">
            <v>0.28800000000000003</v>
          </cell>
          <cell r="Q438">
            <v>0.577</v>
          </cell>
          <cell r="R438">
            <v>0.802</v>
          </cell>
          <cell r="S438">
            <v>0.7030000000000001</v>
          </cell>
          <cell r="T438">
            <v>1.353</v>
          </cell>
        </row>
        <row r="439">
          <cell r="A439">
            <v>103</v>
          </cell>
          <cell r="B439">
            <v>48</v>
          </cell>
          <cell r="C439" t="str">
            <v>Bahrain</v>
          </cell>
          <cell r="D439">
            <v>0</v>
          </cell>
          <cell r="E439">
            <v>3</v>
          </cell>
          <cell r="F439" t="str">
            <v>Emro</v>
          </cell>
          <cell r="G439">
            <v>8</v>
          </cell>
          <cell r="H439" t="str">
            <v>mec</v>
          </cell>
          <cell r="I439">
            <v>1</v>
          </cell>
          <cell r="J439" t="str">
            <v>low and middle</v>
          </cell>
          <cell r="K439" t="str">
            <v>males</v>
          </cell>
          <cell r="L439" t="str">
            <v>1995-2000</v>
          </cell>
          <cell r="M439">
            <v>6.823</v>
          </cell>
          <cell r="N439">
            <v>0.837</v>
          </cell>
          <cell r="O439">
            <v>0.112</v>
          </cell>
          <cell r="P439">
            <v>0.333</v>
          </cell>
          <cell r="Q439">
            <v>0.964</v>
          </cell>
          <cell r="R439">
            <v>1.53</v>
          </cell>
          <cell r="S439">
            <v>1.149</v>
          </cell>
          <cell r="T439">
            <v>1.8980000000000001</v>
          </cell>
        </row>
        <row r="440">
          <cell r="A440">
            <v>75</v>
          </cell>
          <cell r="B440">
            <v>50</v>
          </cell>
          <cell r="C440" t="str">
            <v>Bangladesh</v>
          </cell>
          <cell r="D440">
            <v>0</v>
          </cell>
          <cell r="E440">
            <v>5</v>
          </cell>
          <cell r="F440" t="str">
            <v>Searo</v>
          </cell>
          <cell r="G440">
            <v>5</v>
          </cell>
          <cell r="H440" t="str">
            <v>oai</v>
          </cell>
          <cell r="I440">
            <v>1</v>
          </cell>
          <cell r="J440" t="str">
            <v>low and middle</v>
          </cell>
          <cell r="K440" t="str">
            <v>males</v>
          </cell>
          <cell r="L440" t="str">
            <v>1995-2000</v>
          </cell>
          <cell r="M440">
            <v>3030.839</v>
          </cell>
          <cell r="N440">
            <v>924.26</v>
          </cell>
          <cell r="O440">
            <v>142.69</v>
          </cell>
          <cell r="P440">
            <v>314.394</v>
          </cell>
          <cell r="Q440">
            <v>287.808</v>
          </cell>
          <cell r="R440">
            <v>419.15200000000004</v>
          </cell>
          <cell r="S440">
            <v>365.754</v>
          </cell>
          <cell r="T440">
            <v>576.781</v>
          </cell>
        </row>
        <row r="441">
          <cell r="A441">
            <v>101</v>
          </cell>
          <cell r="B441">
            <v>51</v>
          </cell>
          <cell r="C441" t="str">
            <v>Armenia</v>
          </cell>
          <cell r="D441">
            <v>0</v>
          </cell>
          <cell r="E441">
            <v>4</v>
          </cell>
          <cell r="F441" t="str">
            <v>Euro</v>
          </cell>
          <cell r="G441">
            <v>8</v>
          </cell>
          <cell r="H441" t="str">
            <v>mec</v>
          </cell>
          <cell r="I441">
            <v>1</v>
          </cell>
          <cell r="J441" t="str">
            <v>low and middle</v>
          </cell>
          <cell r="K441" t="str">
            <v>males</v>
          </cell>
          <cell r="L441" t="str">
            <v>1995-2000</v>
          </cell>
          <cell r="M441">
            <v>71.785</v>
          </cell>
          <cell r="N441">
            <v>4.339</v>
          </cell>
          <cell r="O441">
            <v>0.868</v>
          </cell>
          <cell r="P441">
            <v>2.811</v>
          </cell>
          <cell r="Q441">
            <v>7.296</v>
          </cell>
          <cell r="R441">
            <v>11.94</v>
          </cell>
          <cell r="S441">
            <v>19.66</v>
          </cell>
          <cell r="T441">
            <v>24.871</v>
          </cell>
        </row>
        <row r="442">
          <cell r="A442">
            <v>165</v>
          </cell>
          <cell r="B442">
            <v>52</v>
          </cell>
          <cell r="C442" t="str">
            <v>Barbados</v>
          </cell>
          <cell r="D442">
            <v>0</v>
          </cell>
          <cell r="E442">
            <v>2</v>
          </cell>
          <cell r="F442" t="str">
            <v>Amro</v>
          </cell>
          <cell r="G442">
            <v>7</v>
          </cell>
          <cell r="H442" t="str">
            <v>lac</v>
          </cell>
          <cell r="I442">
            <v>1</v>
          </cell>
          <cell r="J442" t="str">
            <v>low and middle</v>
          </cell>
          <cell r="K442" t="str">
            <v>males</v>
          </cell>
          <cell r="L442" t="str">
            <v>1995-2000</v>
          </cell>
          <cell r="M442">
            <v>5.151</v>
          </cell>
          <cell r="N442">
            <v>0.125</v>
          </cell>
          <cell r="O442">
            <v>0.025</v>
          </cell>
          <cell r="P442">
            <v>0.10200000000000001</v>
          </cell>
          <cell r="Q442">
            <v>0.216</v>
          </cell>
          <cell r="R442">
            <v>0.524</v>
          </cell>
          <cell r="S442">
            <v>0.706</v>
          </cell>
          <cell r="T442">
            <v>3.453</v>
          </cell>
        </row>
        <row r="443">
          <cell r="A443">
            <v>156</v>
          </cell>
          <cell r="B443">
            <v>56</v>
          </cell>
          <cell r="C443" t="str">
            <v>Belgium</v>
          </cell>
          <cell r="D443">
            <v>0</v>
          </cell>
          <cell r="E443">
            <v>4</v>
          </cell>
          <cell r="F443" t="str">
            <v>Euro</v>
          </cell>
          <cell r="G443">
            <v>1</v>
          </cell>
          <cell r="H443" t="str">
            <v>eme</v>
          </cell>
          <cell r="I443">
            <v>4</v>
          </cell>
          <cell r="J443" t="str">
            <v>high</v>
          </cell>
          <cell r="K443" t="str">
            <v>males</v>
          </cell>
          <cell r="L443" t="str">
            <v>1995-2000</v>
          </cell>
          <cell r="M443">
            <v>272.987</v>
          </cell>
          <cell r="N443">
            <v>2.559</v>
          </cell>
          <cell r="O443">
            <v>0.5680000000000001</v>
          </cell>
          <cell r="P443">
            <v>4.2</v>
          </cell>
          <cell r="Q443">
            <v>8.626</v>
          </cell>
          <cell r="R443">
            <v>27.278</v>
          </cell>
          <cell r="S443">
            <v>53.495</v>
          </cell>
          <cell r="T443">
            <v>176.261</v>
          </cell>
        </row>
        <row r="444">
          <cell r="A444">
            <v>76</v>
          </cell>
          <cell r="B444">
            <v>64</v>
          </cell>
          <cell r="C444" t="str">
            <v>Bhutan</v>
          </cell>
          <cell r="D444">
            <v>0</v>
          </cell>
          <cell r="E444">
            <v>5</v>
          </cell>
          <cell r="F444" t="str">
            <v>Searo</v>
          </cell>
          <cell r="G444">
            <v>5</v>
          </cell>
          <cell r="H444" t="str">
            <v>oai</v>
          </cell>
          <cell r="I444">
            <v>1</v>
          </cell>
          <cell r="J444" t="str">
            <v>low and middle</v>
          </cell>
          <cell r="K444" t="str">
            <v>males</v>
          </cell>
          <cell r="L444" t="str">
            <v>1995-2000</v>
          </cell>
          <cell r="M444">
            <v>50.798</v>
          </cell>
          <cell r="N444">
            <v>19.083</v>
          </cell>
          <cell r="O444">
            <v>3.36</v>
          </cell>
          <cell r="P444">
            <v>4.777</v>
          </cell>
          <cell r="Q444">
            <v>4.282</v>
          </cell>
          <cell r="R444">
            <v>5.26</v>
          </cell>
          <cell r="S444">
            <v>5.117</v>
          </cell>
          <cell r="T444">
            <v>8.918999999999999</v>
          </cell>
        </row>
        <row r="445">
          <cell r="A445">
            <v>186</v>
          </cell>
          <cell r="B445">
            <v>68</v>
          </cell>
          <cell r="C445" t="str">
            <v>Bolivia</v>
          </cell>
          <cell r="D445">
            <v>0</v>
          </cell>
          <cell r="E445">
            <v>2</v>
          </cell>
          <cell r="F445" t="str">
            <v>Amro</v>
          </cell>
          <cell r="G445">
            <v>7</v>
          </cell>
          <cell r="H445" t="str">
            <v>lac</v>
          </cell>
          <cell r="I445">
            <v>1</v>
          </cell>
          <cell r="J445" t="str">
            <v>low and middle</v>
          </cell>
          <cell r="K445" t="str">
            <v>males</v>
          </cell>
          <cell r="L445" t="str">
            <v>1995-2000</v>
          </cell>
          <cell r="M445">
            <v>187.935</v>
          </cell>
          <cell r="N445">
            <v>62.96</v>
          </cell>
          <cell r="O445">
            <v>11.531</v>
          </cell>
          <cell r="P445">
            <v>17.565</v>
          </cell>
          <cell r="Q445">
            <v>16.675</v>
          </cell>
          <cell r="R445">
            <v>21.653</v>
          </cell>
          <cell r="S445">
            <v>21.591</v>
          </cell>
          <cell r="T445">
            <v>35.96</v>
          </cell>
        </row>
        <row r="446">
          <cell r="A446">
            <v>144</v>
          </cell>
          <cell r="B446">
            <v>70</v>
          </cell>
          <cell r="C446" t="str">
            <v>Bosnia and Herzegovina</v>
          </cell>
          <cell r="D446">
            <v>0</v>
          </cell>
          <cell r="E446">
            <v>4</v>
          </cell>
          <cell r="F446" t="str">
            <v>Euro</v>
          </cell>
          <cell r="G446">
            <v>2</v>
          </cell>
          <cell r="H446" t="str">
            <v>fse</v>
          </cell>
          <cell r="I446">
            <v>1</v>
          </cell>
          <cell r="J446" t="str">
            <v>low and middle</v>
          </cell>
          <cell r="K446" t="str">
            <v>males</v>
          </cell>
          <cell r="L446" t="str">
            <v>1995-2000</v>
          </cell>
          <cell r="M446">
            <v>71.712</v>
          </cell>
          <cell r="N446">
            <v>2.058</v>
          </cell>
          <cell r="O446">
            <v>0.455</v>
          </cell>
          <cell r="P446">
            <v>2.115</v>
          </cell>
          <cell r="Q446">
            <v>5.477</v>
          </cell>
          <cell r="R446">
            <v>13.039000000000001</v>
          </cell>
          <cell r="S446">
            <v>20.56</v>
          </cell>
          <cell r="T446">
            <v>28.008</v>
          </cell>
        </row>
        <row r="447">
          <cell r="A447">
            <v>42</v>
          </cell>
          <cell r="B447">
            <v>72</v>
          </cell>
          <cell r="C447" t="str">
            <v>Botswana</v>
          </cell>
          <cell r="D447">
            <v>0</v>
          </cell>
          <cell r="E447">
            <v>1</v>
          </cell>
          <cell r="F447" t="str">
            <v>Afro</v>
          </cell>
          <cell r="G447">
            <v>6</v>
          </cell>
          <cell r="H447" t="str">
            <v>ssa</v>
          </cell>
          <cell r="I447">
            <v>1</v>
          </cell>
          <cell r="J447" t="str">
            <v>low and middle</v>
          </cell>
          <cell r="K447" t="str">
            <v>males</v>
          </cell>
          <cell r="L447" t="str">
            <v>1995-2000</v>
          </cell>
          <cell r="M447">
            <v>56.427</v>
          </cell>
          <cell r="N447">
            <v>14.73</v>
          </cell>
          <cell r="O447">
            <v>2.567</v>
          </cell>
          <cell r="P447">
            <v>6.207</v>
          </cell>
          <cell r="Q447">
            <v>13.762999999999998</v>
          </cell>
          <cell r="R447">
            <v>11.045</v>
          </cell>
          <cell r="S447">
            <v>3.963</v>
          </cell>
          <cell r="T447">
            <v>4.151999999999999</v>
          </cell>
        </row>
        <row r="448">
          <cell r="A448">
            <v>187</v>
          </cell>
          <cell r="B448">
            <v>76</v>
          </cell>
          <cell r="C448" t="str">
            <v>Brazil</v>
          </cell>
          <cell r="D448">
            <v>0</v>
          </cell>
          <cell r="E448">
            <v>2</v>
          </cell>
          <cell r="F448" t="str">
            <v>Amro</v>
          </cell>
          <cell r="G448">
            <v>7</v>
          </cell>
          <cell r="H448" t="str">
            <v>lac</v>
          </cell>
          <cell r="I448">
            <v>1</v>
          </cell>
          <cell r="J448" t="str">
            <v>low and middle</v>
          </cell>
          <cell r="K448" t="str">
            <v>males</v>
          </cell>
          <cell r="L448" t="str">
            <v>1995-2000</v>
          </cell>
          <cell r="M448">
            <v>3466.399</v>
          </cell>
          <cell r="N448">
            <v>472.456</v>
          </cell>
          <cell r="O448">
            <v>73.903</v>
          </cell>
          <cell r="P448">
            <v>316.988</v>
          </cell>
          <cell r="Q448">
            <v>513.1120000000001</v>
          </cell>
          <cell r="R448">
            <v>643.118</v>
          </cell>
          <cell r="S448">
            <v>520.872</v>
          </cell>
          <cell r="T448">
            <v>925.95</v>
          </cell>
        </row>
        <row r="449">
          <cell r="A449">
            <v>176</v>
          </cell>
          <cell r="B449">
            <v>84</v>
          </cell>
          <cell r="C449" t="str">
            <v>Belize</v>
          </cell>
          <cell r="D449">
            <v>0</v>
          </cell>
          <cell r="E449">
            <v>2</v>
          </cell>
          <cell r="F449" t="str">
            <v>Amro</v>
          </cell>
          <cell r="G449">
            <v>7</v>
          </cell>
          <cell r="H449" t="str">
            <v>lac</v>
          </cell>
          <cell r="I449">
            <v>1</v>
          </cell>
          <cell r="J449" t="str">
            <v>low and middle</v>
          </cell>
          <cell r="K449" t="str">
            <v>males</v>
          </cell>
          <cell r="L449" t="str">
            <v>1995-2000</v>
          </cell>
          <cell r="M449">
            <v>2.542</v>
          </cell>
          <cell r="N449">
            <v>0.666</v>
          </cell>
          <cell r="O449">
            <v>0.064</v>
          </cell>
          <cell r="P449">
            <v>0.126</v>
          </cell>
          <cell r="Q449">
            <v>0.14200000000000002</v>
          </cell>
          <cell r="R449">
            <v>0.211</v>
          </cell>
          <cell r="S449">
            <v>0.332</v>
          </cell>
          <cell r="T449">
            <v>1.001</v>
          </cell>
        </row>
        <row r="450">
          <cell r="A450">
            <v>208</v>
          </cell>
          <cell r="B450">
            <v>90</v>
          </cell>
          <cell r="C450" t="str">
            <v>Solomon Islands</v>
          </cell>
          <cell r="D450">
            <v>0</v>
          </cell>
          <cell r="E450">
            <v>6</v>
          </cell>
          <cell r="F450" t="str">
            <v>Wpro</v>
          </cell>
          <cell r="G450">
            <v>5</v>
          </cell>
          <cell r="H450" t="str">
            <v>oai</v>
          </cell>
          <cell r="I450">
            <v>1</v>
          </cell>
          <cell r="J450" t="str">
            <v>low and middle</v>
          </cell>
          <cell r="K450" t="str">
            <v>males</v>
          </cell>
          <cell r="L450" t="str">
            <v>1995-2000</v>
          </cell>
          <cell r="M450">
            <v>4.835</v>
          </cell>
          <cell r="N450">
            <v>1.204</v>
          </cell>
          <cell r="O450">
            <v>0.14100000000000001</v>
          </cell>
          <cell r="P450">
            <v>0.34</v>
          </cell>
          <cell r="Q450">
            <v>0.32</v>
          </cell>
          <cell r="R450">
            <v>0.67</v>
          </cell>
          <cell r="S450">
            <v>0.7769999999999999</v>
          </cell>
          <cell r="T450">
            <v>1.3829999999999998</v>
          </cell>
        </row>
        <row r="451">
          <cell r="A451">
            <v>89</v>
          </cell>
          <cell r="B451">
            <v>96</v>
          </cell>
          <cell r="C451" t="str">
            <v>Brunei Darussalam</v>
          </cell>
          <cell r="D451">
            <v>0</v>
          </cell>
          <cell r="E451">
            <v>6</v>
          </cell>
          <cell r="F451" t="str">
            <v>Wpro</v>
          </cell>
          <cell r="G451">
            <v>5</v>
          </cell>
          <cell r="H451" t="str">
            <v>oai</v>
          </cell>
          <cell r="I451">
            <v>4</v>
          </cell>
          <cell r="J451" t="str">
            <v>high</v>
          </cell>
          <cell r="K451" t="str">
            <v>males</v>
          </cell>
          <cell r="L451" t="str">
            <v>1995-2000</v>
          </cell>
          <cell r="M451">
            <v>2.928</v>
          </cell>
          <cell r="N451">
            <v>0.216</v>
          </cell>
          <cell r="O451">
            <v>0.067</v>
          </cell>
          <cell r="P451">
            <v>0.22699999999999998</v>
          </cell>
          <cell r="Q451">
            <v>0.278</v>
          </cell>
          <cell r="R451">
            <v>0.5469999999999999</v>
          </cell>
          <cell r="S451">
            <v>0.491</v>
          </cell>
          <cell r="T451">
            <v>1.1019999999999999</v>
          </cell>
        </row>
        <row r="452">
          <cell r="A452">
            <v>122</v>
          </cell>
          <cell r="B452">
            <v>100</v>
          </cell>
          <cell r="C452" t="str">
            <v>Bulgaria</v>
          </cell>
          <cell r="D452">
            <v>0</v>
          </cell>
          <cell r="E452">
            <v>4</v>
          </cell>
          <cell r="F452" t="str">
            <v>Euro</v>
          </cell>
          <cell r="G452">
            <v>2</v>
          </cell>
          <cell r="H452" t="str">
            <v>fse</v>
          </cell>
          <cell r="I452">
            <v>1</v>
          </cell>
          <cell r="J452" t="str">
            <v>low and middle</v>
          </cell>
          <cell r="K452" t="str">
            <v>males</v>
          </cell>
          <cell r="L452" t="str">
            <v>1995-2000</v>
          </cell>
          <cell r="M452">
            <v>304.246</v>
          </cell>
          <cell r="N452">
            <v>4.617</v>
          </cell>
          <cell r="O452">
            <v>1.396</v>
          </cell>
          <cell r="P452">
            <v>6.601999999999999</v>
          </cell>
          <cell r="Q452">
            <v>14.585</v>
          </cell>
          <cell r="R452">
            <v>46.317</v>
          </cell>
          <cell r="S452">
            <v>69.361</v>
          </cell>
          <cell r="T452">
            <v>161.368</v>
          </cell>
        </row>
        <row r="453">
          <cell r="A453">
            <v>95</v>
          </cell>
          <cell r="B453">
            <v>104</v>
          </cell>
          <cell r="C453" t="str">
            <v>Myanmar</v>
          </cell>
          <cell r="D453">
            <v>0</v>
          </cell>
          <cell r="E453">
            <v>5</v>
          </cell>
          <cell r="F453" t="str">
            <v>Searo</v>
          </cell>
          <cell r="G453">
            <v>5</v>
          </cell>
          <cell r="H453" t="str">
            <v>oai</v>
          </cell>
          <cell r="I453">
            <v>1</v>
          </cell>
          <cell r="J453" t="str">
            <v>low and middle</v>
          </cell>
          <cell r="K453" t="str">
            <v>males</v>
          </cell>
          <cell r="L453" t="str">
            <v>1995-2000</v>
          </cell>
          <cell r="M453">
            <v>1085.12</v>
          </cell>
          <cell r="N453">
            <v>293.824</v>
          </cell>
          <cell r="O453">
            <v>45.513999999999996</v>
          </cell>
          <cell r="P453">
            <v>63.426</v>
          </cell>
          <cell r="Q453">
            <v>91.42</v>
          </cell>
          <cell r="R453">
            <v>157.495</v>
          </cell>
          <cell r="S453">
            <v>184.03199999999998</v>
          </cell>
          <cell r="T453">
            <v>249.409</v>
          </cell>
        </row>
        <row r="454">
          <cell r="A454">
            <v>7</v>
          </cell>
          <cell r="B454">
            <v>108</v>
          </cell>
          <cell r="C454" t="str">
            <v>Burundi</v>
          </cell>
          <cell r="D454">
            <v>0</v>
          </cell>
          <cell r="E454">
            <v>1</v>
          </cell>
          <cell r="F454" t="str">
            <v>Afro</v>
          </cell>
          <cell r="G454">
            <v>6</v>
          </cell>
          <cell r="H454" t="str">
            <v>ssa</v>
          </cell>
          <cell r="I454">
            <v>1</v>
          </cell>
          <cell r="J454" t="str">
            <v>low and middle</v>
          </cell>
          <cell r="K454" t="str">
            <v>males</v>
          </cell>
          <cell r="L454" t="str">
            <v>1995-2000</v>
          </cell>
          <cell r="M454">
            <v>322.499</v>
          </cell>
          <cell r="N454">
            <v>136.067</v>
          </cell>
          <cell r="O454">
            <v>35.585</v>
          </cell>
          <cell r="P454">
            <v>32.25</v>
          </cell>
          <cell r="Q454">
            <v>45.579</v>
          </cell>
          <cell r="R454">
            <v>33.495</v>
          </cell>
          <cell r="S454">
            <v>16.117</v>
          </cell>
          <cell r="T454">
            <v>23.406</v>
          </cell>
        </row>
        <row r="455">
          <cell r="A455">
            <v>121</v>
          </cell>
          <cell r="B455">
            <v>112</v>
          </cell>
          <cell r="C455" t="str">
            <v>Belarus</v>
          </cell>
          <cell r="D455">
            <v>0</v>
          </cell>
          <cell r="E455">
            <v>4</v>
          </cell>
          <cell r="F455" t="str">
            <v>Euro</v>
          </cell>
          <cell r="G455">
            <v>2</v>
          </cell>
          <cell r="H455" t="str">
            <v>fse</v>
          </cell>
          <cell r="I455">
            <v>1</v>
          </cell>
          <cell r="J455" t="str">
            <v>low and middle</v>
          </cell>
          <cell r="K455" t="str">
            <v>males</v>
          </cell>
          <cell r="L455" t="str">
            <v>1995-2000</v>
          </cell>
          <cell r="M455">
            <v>348.53</v>
          </cell>
          <cell r="N455">
            <v>10.057</v>
          </cell>
          <cell r="O455">
            <v>3.0020000000000002</v>
          </cell>
          <cell r="P455">
            <v>14.892</v>
          </cell>
          <cell r="Q455">
            <v>36.383</v>
          </cell>
          <cell r="R455">
            <v>72.09700000000001</v>
          </cell>
          <cell r="S455">
            <v>88.928</v>
          </cell>
          <cell r="T455">
            <v>123.171</v>
          </cell>
        </row>
        <row r="456">
          <cell r="A456">
            <v>90</v>
          </cell>
          <cell r="B456">
            <v>116</v>
          </cell>
          <cell r="C456" t="str">
            <v>Cambodia</v>
          </cell>
          <cell r="D456">
            <v>0</v>
          </cell>
          <cell r="E456">
            <v>6</v>
          </cell>
          <cell r="F456" t="str">
            <v>Wpro</v>
          </cell>
          <cell r="G456">
            <v>5</v>
          </cell>
          <cell r="H456" t="str">
            <v>oai</v>
          </cell>
          <cell r="I456">
            <v>1</v>
          </cell>
          <cell r="J456" t="str">
            <v>low and middle</v>
          </cell>
          <cell r="K456" t="str">
            <v>males</v>
          </cell>
          <cell r="L456" t="str">
            <v>1995-2000</v>
          </cell>
          <cell r="M456">
            <v>336.147</v>
          </cell>
          <cell r="N456">
            <v>135.627</v>
          </cell>
          <cell r="O456">
            <v>24.457</v>
          </cell>
          <cell r="P456">
            <v>30.295</v>
          </cell>
          <cell r="Q456">
            <v>42.148</v>
          </cell>
          <cell r="R456">
            <v>41.897000000000006</v>
          </cell>
          <cell r="S456">
            <v>25.163</v>
          </cell>
          <cell r="T456">
            <v>36.56</v>
          </cell>
        </row>
        <row r="457">
          <cell r="A457">
            <v>26</v>
          </cell>
          <cell r="B457">
            <v>120</v>
          </cell>
          <cell r="C457" t="str">
            <v>Cameroon</v>
          </cell>
          <cell r="D457">
            <v>0</v>
          </cell>
          <cell r="E457">
            <v>1</v>
          </cell>
          <cell r="F457" t="str">
            <v>Afro</v>
          </cell>
          <cell r="G457">
            <v>6</v>
          </cell>
          <cell r="H457" t="str">
            <v>ssa</v>
          </cell>
          <cell r="I457">
            <v>1</v>
          </cell>
          <cell r="J457" t="str">
            <v>low and middle</v>
          </cell>
          <cell r="K457" t="str">
            <v>males</v>
          </cell>
          <cell r="L457" t="str">
            <v>1995-2000</v>
          </cell>
          <cell r="M457">
            <v>453.757</v>
          </cell>
          <cell r="N457">
            <v>171.746</v>
          </cell>
          <cell r="O457">
            <v>36.917</v>
          </cell>
          <cell r="P457">
            <v>43.893</v>
          </cell>
          <cell r="Q457">
            <v>50.337999999999994</v>
          </cell>
          <cell r="R457">
            <v>51.58</v>
          </cell>
          <cell r="S457">
            <v>37.658</v>
          </cell>
          <cell r="T457">
            <v>61.625</v>
          </cell>
        </row>
        <row r="458">
          <cell r="A458">
            <v>198</v>
          </cell>
          <cell r="B458">
            <v>124</v>
          </cell>
          <cell r="C458" t="str">
            <v>Canada</v>
          </cell>
          <cell r="D458">
            <v>0</v>
          </cell>
          <cell r="E458">
            <v>2</v>
          </cell>
          <cell r="F458" t="str">
            <v>Amro</v>
          </cell>
          <cell r="G458">
            <v>1</v>
          </cell>
          <cell r="H458" t="str">
            <v>eme</v>
          </cell>
          <cell r="I458">
            <v>4</v>
          </cell>
          <cell r="J458" t="str">
            <v>high</v>
          </cell>
          <cell r="K458" t="str">
            <v>males</v>
          </cell>
          <cell r="L458" t="str">
            <v>1995-2000</v>
          </cell>
          <cell r="M458">
            <v>564.499</v>
          </cell>
          <cell r="N458">
            <v>7.304</v>
          </cell>
          <cell r="O458">
            <v>2.155</v>
          </cell>
          <cell r="P458">
            <v>13.388</v>
          </cell>
          <cell r="Q458">
            <v>30.466</v>
          </cell>
          <cell r="R458">
            <v>65.754</v>
          </cell>
          <cell r="S458">
            <v>100.372</v>
          </cell>
          <cell r="T458">
            <v>345.06</v>
          </cell>
        </row>
        <row r="459">
          <cell r="A459">
            <v>50</v>
          </cell>
          <cell r="B459">
            <v>132</v>
          </cell>
          <cell r="C459" t="str">
            <v>Cape Verde</v>
          </cell>
          <cell r="D459">
            <v>0</v>
          </cell>
          <cell r="E459">
            <v>1</v>
          </cell>
          <cell r="F459" t="str">
            <v>Afro</v>
          </cell>
          <cell r="G459">
            <v>6</v>
          </cell>
          <cell r="H459" t="str">
            <v>ssa</v>
          </cell>
          <cell r="I459">
            <v>1</v>
          </cell>
          <cell r="J459" t="str">
            <v>low and middle</v>
          </cell>
          <cell r="K459" t="str">
            <v>males</v>
          </cell>
          <cell r="L459" t="str">
            <v>1995-2000</v>
          </cell>
          <cell r="M459">
            <v>6.346</v>
          </cell>
          <cell r="N459">
            <v>2.223</v>
          </cell>
          <cell r="O459">
            <v>0.151</v>
          </cell>
          <cell r="P459">
            <v>0.428</v>
          </cell>
          <cell r="Q459">
            <v>0.474</v>
          </cell>
          <cell r="R459">
            <v>0.30100000000000005</v>
          </cell>
          <cell r="S459">
            <v>0.776</v>
          </cell>
          <cell r="T459">
            <v>1.9929999999999999</v>
          </cell>
        </row>
        <row r="460">
          <cell r="A460">
            <v>27</v>
          </cell>
          <cell r="B460">
            <v>140</v>
          </cell>
          <cell r="C460" t="str">
            <v>Central African Republic</v>
          </cell>
          <cell r="D460">
            <v>0</v>
          </cell>
          <cell r="E460">
            <v>1</v>
          </cell>
          <cell r="F460" t="str">
            <v>Afro</v>
          </cell>
          <cell r="G460">
            <v>6</v>
          </cell>
          <cell r="H460" t="str">
            <v>ssa</v>
          </cell>
          <cell r="I460">
            <v>1</v>
          </cell>
          <cell r="J460" t="str">
            <v>low and middle</v>
          </cell>
          <cell r="K460" t="str">
            <v>males</v>
          </cell>
          <cell r="L460" t="str">
            <v>1995-2000</v>
          </cell>
          <cell r="M460">
            <v>167.127</v>
          </cell>
          <cell r="N460">
            <v>58.696</v>
          </cell>
          <cell r="O460">
            <v>15.994</v>
          </cell>
          <cell r="P460">
            <v>16.092</v>
          </cell>
          <cell r="Q460">
            <v>24.028</v>
          </cell>
          <cell r="R460">
            <v>21.953</v>
          </cell>
          <cell r="S460">
            <v>12.697</v>
          </cell>
          <cell r="T460">
            <v>17.666999999999998</v>
          </cell>
        </row>
        <row r="461">
          <cell r="A461">
            <v>84</v>
          </cell>
          <cell r="B461">
            <v>144</v>
          </cell>
          <cell r="C461" t="str">
            <v>Sri Lanka</v>
          </cell>
          <cell r="D461">
            <v>0</v>
          </cell>
          <cell r="E461">
            <v>5</v>
          </cell>
          <cell r="F461" t="str">
            <v>Searo</v>
          </cell>
          <cell r="G461">
            <v>5</v>
          </cell>
          <cell r="H461" t="str">
            <v>oai</v>
          </cell>
          <cell r="I461">
            <v>1</v>
          </cell>
          <cell r="J461" t="str">
            <v>low and middle</v>
          </cell>
          <cell r="K461" t="str">
            <v>males</v>
          </cell>
          <cell r="L461" t="str">
            <v>1995-2000</v>
          </cell>
          <cell r="M461">
            <v>300.88</v>
          </cell>
          <cell r="N461">
            <v>18.696</v>
          </cell>
          <cell r="O461">
            <v>3.3970000000000002</v>
          </cell>
          <cell r="P461">
            <v>16.05</v>
          </cell>
          <cell r="Q461">
            <v>22.543</v>
          </cell>
          <cell r="R461">
            <v>48.388999999999996</v>
          </cell>
          <cell r="S461">
            <v>58.157000000000004</v>
          </cell>
          <cell r="T461">
            <v>133.64800000000002</v>
          </cell>
        </row>
        <row r="462">
          <cell r="A462">
            <v>28</v>
          </cell>
          <cell r="B462">
            <v>148</v>
          </cell>
          <cell r="C462" t="str">
            <v>Chad</v>
          </cell>
          <cell r="D462">
            <v>0</v>
          </cell>
          <cell r="E462">
            <v>1</v>
          </cell>
          <cell r="F462" t="str">
            <v>Afro</v>
          </cell>
          <cell r="G462">
            <v>6</v>
          </cell>
          <cell r="H462" t="str">
            <v>ssa</v>
          </cell>
          <cell r="I462">
            <v>1</v>
          </cell>
          <cell r="J462" t="str">
            <v>low and middle</v>
          </cell>
          <cell r="K462" t="str">
            <v>males</v>
          </cell>
          <cell r="L462" t="str">
            <v>1995-2000</v>
          </cell>
          <cell r="M462">
            <v>329.936</v>
          </cell>
          <cell r="N462">
            <v>151.368</v>
          </cell>
          <cell r="O462">
            <v>33.579</v>
          </cell>
          <cell r="P462">
            <v>29.039</v>
          </cell>
          <cell r="Q462">
            <v>31.249</v>
          </cell>
          <cell r="R462">
            <v>30.376</v>
          </cell>
          <cell r="S462">
            <v>22.317</v>
          </cell>
          <cell r="T462">
            <v>32.008</v>
          </cell>
        </row>
        <row r="463">
          <cell r="A463">
            <v>188</v>
          </cell>
          <cell r="B463">
            <v>152</v>
          </cell>
          <cell r="C463" t="str">
            <v>Chile</v>
          </cell>
          <cell r="D463">
            <v>0</v>
          </cell>
          <cell r="E463">
            <v>2</v>
          </cell>
          <cell r="F463" t="str">
            <v>Amro</v>
          </cell>
          <cell r="G463">
            <v>7</v>
          </cell>
          <cell r="H463" t="str">
            <v>lac</v>
          </cell>
          <cell r="I463">
            <v>1</v>
          </cell>
          <cell r="J463" t="str">
            <v>low and middle</v>
          </cell>
          <cell r="K463" t="str">
            <v>males</v>
          </cell>
          <cell r="L463" t="str">
            <v>1995-2000</v>
          </cell>
          <cell r="M463">
            <v>218.92</v>
          </cell>
          <cell r="N463">
            <v>12.669</v>
          </cell>
          <cell r="O463">
            <v>2.362</v>
          </cell>
          <cell r="P463">
            <v>11.57</v>
          </cell>
          <cell r="Q463">
            <v>19.986</v>
          </cell>
          <cell r="R463">
            <v>35.007</v>
          </cell>
          <cell r="S463">
            <v>39.918</v>
          </cell>
          <cell r="T463">
            <v>97.408</v>
          </cell>
        </row>
        <row r="464">
          <cell r="A464">
            <v>66</v>
          </cell>
          <cell r="B464">
            <v>156</v>
          </cell>
          <cell r="C464" t="str">
            <v>China (5)</v>
          </cell>
          <cell r="D464">
            <v>0</v>
          </cell>
          <cell r="E464">
            <v>6</v>
          </cell>
          <cell r="F464" t="str">
            <v>Wpro</v>
          </cell>
          <cell r="G464">
            <v>4</v>
          </cell>
          <cell r="H464" t="str">
            <v>chn</v>
          </cell>
          <cell r="I464">
            <v>5</v>
          </cell>
          <cell r="J464" t="str">
            <v>chn</v>
          </cell>
          <cell r="K464" t="str">
            <v>males</v>
          </cell>
          <cell r="L464" t="str">
            <v>1995-2000</v>
          </cell>
          <cell r="M464">
            <v>24272.476</v>
          </cell>
          <cell r="N464">
            <v>2296.286</v>
          </cell>
          <cell r="O464">
            <v>354.7</v>
          </cell>
          <cell r="P464">
            <v>977.986</v>
          </cell>
          <cell r="Q464">
            <v>1608.01</v>
          </cell>
          <cell r="R464">
            <v>3611.535</v>
          </cell>
          <cell r="S464">
            <v>5515.017</v>
          </cell>
          <cell r="T464">
            <v>9908.942</v>
          </cell>
        </row>
        <row r="465">
          <cell r="A465">
            <v>189</v>
          </cell>
          <cell r="B465">
            <v>170</v>
          </cell>
          <cell r="C465" t="str">
            <v>Colombia</v>
          </cell>
          <cell r="D465">
            <v>0</v>
          </cell>
          <cell r="E465">
            <v>2</v>
          </cell>
          <cell r="F465" t="str">
            <v>Amro</v>
          </cell>
          <cell r="G465">
            <v>7</v>
          </cell>
          <cell r="H465" t="str">
            <v>lac</v>
          </cell>
          <cell r="I465">
            <v>1</v>
          </cell>
          <cell r="J465" t="str">
            <v>low and middle</v>
          </cell>
          <cell r="K465" t="str">
            <v>males</v>
          </cell>
          <cell r="L465" t="str">
            <v>1995-2000</v>
          </cell>
          <cell r="M465">
            <v>670.116</v>
          </cell>
          <cell r="N465">
            <v>108.048</v>
          </cell>
          <cell r="O465">
            <v>14.34</v>
          </cell>
          <cell r="P465">
            <v>100.461</v>
          </cell>
          <cell r="Q465">
            <v>89.916</v>
          </cell>
          <cell r="R465">
            <v>82.585</v>
          </cell>
          <cell r="S465">
            <v>80.973</v>
          </cell>
          <cell r="T465">
            <v>193.793</v>
          </cell>
        </row>
        <row r="466">
          <cell r="A466">
            <v>8</v>
          </cell>
          <cell r="B466">
            <v>174</v>
          </cell>
          <cell r="C466" t="str">
            <v>Comoros</v>
          </cell>
          <cell r="D466">
            <v>0</v>
          </cell>
          <cell r="E466">
            <v>1</v>
          </cell>
          <cell r="F466" t="str">
            <v>Afro</v>
          </cell>
          <cell r="G466">
            <v>6</v>
          </cell>
          <cell r="H466" t="str">
            <v>ssa</v>
          </cell>
          <cell r="I466">
            <v>1</v>
          </cell>
          <cell r="J466" t="str">
            <v>low and middle</v>
          </cell>
          <cell r="K466" t="str">
            <v>males</v>
          </cell>
          <cell r="L466" t="str">
            <v>1995-2000</v>
          </cell>
          <cell r="M466">
            <v>15.819</v>
          </cell>
          <cell r="N466">
            <v>6.74</v>
          </cell>
          <cell r="O466">
            <v>0.839</v>
          </cell>
          <cell r="P466">
            <v>1.5970000000000002</v>
          </cell>
          <cell r="Q466">
            <v>1.373</v>
          </cell>
          <cell r="R466">
            <v>1.739</v>
          </cell>
          <cell r="S466">
            <v>1.505</v>
          </cell>
          <cell r="T466">
            <v>2.026</v>
          </cell>
        </row>
        <row r="467">
          <cell r="A467">
            <v>29</v>
          </cell>
          <cell r="B467">
            <v>178</v>
          </cell>
          <cell r="C467" t="str">
            <v>Congo</v>
          </cell>
          <cell r="D467">
            <v>0</v>
          </cell>
          <cell r="E467">
            <v>1</v>
          </cell>
          <cell r="F467" t="str">
            <v>Afro</v>
          </cell>
          <cell r="G467">
            <v>6</v>
          </cell>
          <cell r="H467" t="str">
            <v>ssa</v>
          </cell>
          <cell r="I467">
            <v>1</v>
          </cell>
          <cell r="J467" t="str">
            <v>low and middle</v>
          </cell>
          <cell r="K467" t="str">
            <v>males</v>
          </cell>
          <cell r="L467" t="str">
            <v>1995-2000</v>
          </cell>
          <cell r="M467">
            <v>115.485</v>
          </cell>
          <cell r="N467">
            <v>45.74</v>
          </cell>
          <cell r="O467">
            <v>10.011</v>
          </cell>
          <cell r="P467">
            <v>10.969000000000001</v>
          </cell>
          <cell r="Q467">
            <v>15.531</v>
          </cell>
          <cell r="R467">
            <v>13.943999999999999</v>
          </cell>
          <cell r="S467">
            <v>7.89</v>
          </cell>
          <cell r="T467">
            <v>11.4</v>
          </cell>
        </row>
        <row r="468">
          <cell r="A468">
            <v>30</v>
          </cell>
          <cell r="B468">
            <v>180</v>
          </cell>
          <cell r="C468" t="str">
            <v>Dem. Republic of the Congo</v>
          </cell>
          <cell r="D468">
            <v>0</v>
          </cell>
          <cell r="E468">
            <v>1</v>
          </cell>
          <cell r="F468" t="str">
            <v>Afro</v>
          </cell>
          <cell r="G468">
            <v>6</v>
          </cell>
          <cell r="H468" t="str">
            <v>ssa</v>
          </cell>
          <cell r="I468">
            <v>1</v>
          </cell>
          <cell r="J468" t="str">
            <v>low and middle</v>
          </cell>
          <cell r="K468" t="str">
            <v>males</v>
          </cell>
          <cell r="L468" t="str">
            <v>1995-2000</v>
          </cell>
          <cell r="M468">
            <v>1853.367</v>
          </cell>
          <cell r="N468">
            <v>854.197</v>
          </cell>
          <cell r="O468">
            <v>173.723</v>
          </cell>
          <cell r="P468">
            <v>170.317</v>
          </cell>
          <cell r="Q468">
            <v>196.161</v>
          </cell>
          <cell r="R468">
            <v>185.63</v>
          </cell>
          <cell r="S468">
            <v>117.22300000000001</v>
          </cell>
          <cell r="T468">
            <v>156.11599999999999</v>
          </cell>
        </row>
        <row r="469">
          <cell r="A469">
            <v>177</v>
          </cell>
          <cell r="B469">
            <v>188</v>
          </cell>
          <cell r="C469" t="str">
            <v>Costa Rica</v>
          </cell>
          <cell r="D469">
            <v>0</v>
          </cell>
          <cell r="E469">
            <v>2</v>
          </cell>
          <cell r="F469" t="str">
            <v>Amro</v>
          </cell>
          <cell r="G469">
            <v>7</v>
          </cell>
          <cell r="H469" t="str">
            <v>lac</v>
          </cell>
          <cell r="I469">
            <v>1</v>
          </cell>
          <cell r="J469" t="str">
            <v>low and middle</v>
          </cell>
          <cell r="K469" t="str">
            <v>males</v>
          </cell>
          <cell r="L469" t="str">
            <v>1995-2000</v>
          </cell>
          <cell r="M469">
            <v>40.809</v>
          </cell>
          <cell r="N469">
            <v>3.742</v>
          </cell>
          <cell r="O469">
            <v>0.695</v>
          </cell>
          <cell r="P469">
            <v>2.373</v>
          </cell>
          <cell r="Q469">
            <v>3.731</v>
          </cell>
          <cell r="R469">
            <v>5.727</v>
          </cell>
          <cell r="S469">
            <v>6.734</v>
          </cell>
          <cell r="T469">
            <v>17.807000000000002</v>
          </cell>
        </row>
        <row r="470">
          <cell r="A470">
            <v>145</v>
          </cell>
          <cell r="B470">
            <v>191</v>
          </cell>
          <cell r="C470" t="str">
            <v>Croatia</v>
          </cell>
          <cell r="D470">
            <v>0</v>
          </cell>
          <cell r="E470">
            <v>4</v>
          </cell>
          <cell r="F470" t="str">
            <v>Euro</v>
          </cell>
          <cell r="G470">
            <v>2</v>
          </cell>
          <cell r="H470" t="str">
            <v>fse</v>
          </cell>
          <cell r="I470">
            <v>1</v>
          </cell>
          <cell r="J470" t="str">
            <v>low and middle</v>
          </cell>
          <cell r="K470" t="str">
            <v>males</v>
          </cell>
          <cell r="L470" t="str">
            <v>1995-2000</v>
          </cell>
          <cell r="M470">
            <v>132.283</v>
          </cell>
          <cell r="N470">
            <v>1.72</v>
          </cell>
          <cell r="O470">
            <v>0.526</v>
          </cell>
          <cell r="P470">
            <v>2.939</v>
          </cell>
          <cell r="Q470">
            <v>7.81</v>
          </cell>
          <cell r="R470">
            <v>23.936</v>
          </cell>
          <cell r="S470">
            <v>34.888</v>
          </cell>
          <cell r="T470">
            <v>60.464000000000006</v>
          </cell>
        </row>
        <row r="471">
          <cell r="A471">
            <v>166</v>
          </cell>
          <cell r="B471">
            <v>192</v>
          </cell>
          <cell r="C471" t="str">
            <v>Cuba</v>
          </cell>
          <cell r="D471">
            <v>0</v>
          </cell>
          <cell r="E471">
            <v>2</v>
          </cell>
          <cell r="F471" t="str">
            <v>Amro</v>
          </cell>
          <cell r="G471">
            <v>7</v>
          </cell>
          <cell r="H471" t="str">
            <v>lac</v>
          </cell>
          <cell r="I471">
            <v>1</v>
          </cell>
          <cell r="J471" t="str">
            <v>low and middle</v>
          </cell>
          <cell r="K471" t="str">
            <v>males</v>
          </cell>
          <cell r="L471" t="str">
            <v>1995-2000</v>
          </cell>
          <cell r="M471">
            <v>211.367</v>
          </cell>
          <cell r="N471">
            <v>5.258</v>
          </cell>
          <cell r="O471">
            <v>1.87</v>
          </cell>
          <cell r="P471">
            <v>8.672</v>
          </cell>
          <cell r="Q471">
            <v>13.527999999999999</v>
          </cell>
          <cell r="R471">
            <v>28.611</v>
          </cell>
          <cell r="S471">
            <v>33.592999999999996</v>
          </cell>
          <cell r="T471">
            <v>119.835</v>
          </cell>
        </row>
        <row r="472">
          <cell r="A472">
            <v>104</v>
          </cell>
          <cell r="B472">
            <v>196</v>
          </cell>
          <cell r="C472" t="str">
            <v>Cyprus</v>
          </cell>
          <cell r="D472">
            <v>0</v>
          </cell>
          <cell r="E472">
            <v>3</v>
          </cell>
          <cell r="F472" t="str">
            <v>Emro</v>
          </cell>
          <cell r="G472">
            <v>8</v>
          </cell>
          <cell r="H472" t="str">
            <v>mec</v>
          </cell>
          <cell r="I472">
            <v>4</v>
          </cell>
          <cell r="J472" t="str">
            <v>high</v>
          </cell>
          <cell r="K472" t="str">
            <v>males</v>
          </cell>
          <cell r="L472" t="str">
            <v>1995-2000</v>
          </cell>
          <cell r="M472">
            <v>14.744</v>
          </cell>
          <cell r="N472">
            <v>0.277</v>
          </cell>
          <cell r="O472">
            <v>0.054</v>
          </cell>
          <cell r="P472">
            <v>0.487</v>
          </cell>
          <cell r="Q472">
            <v>0.646</v>
          </cell>
          <cell r="R472">
            <v>1.623</v>
          </cell>
          <cell r="S472">
            <v>2.316</v>
          </cell>
          <cell r="T472">
            <v>9.341</v>
          </cell>
        </row>
        <row r="473">
          <cell r="A473">
            <v>123</v>
          </cell>
          <cell r="B473">
            <v>203</v>
          </cell>
          <cell r="C473" t="str">
            <v>Czech Republic</v>
          </cell>
          <cell r="D473">
            <v>0</v>
          </cell>
          <cell r="E473">
            <v>4</v>
          </cell>
          <cell r="F473" t="str">
            <v>Euro</v>
          </cell>
          <cell r="G473">
            <v>2</v>
          </cell>
          <cell r="H473" t="str">
            <v>fse</v>
          </cell>
          <cell r="I473">
            <v>1</v>
          </cell>
          <cell r="J473" t="str">
            <v>low and middle</v>
          </cell>
          <cell r="K473" t="str">
            <v>males</v>
          </cell>
          <cell r="L473" t="str">
            <v>1995-2000</v>
          </cell>
          <cell r="M473">
            <v>290.367</v>
          </cell>
          <cell r="N473">
            <v>2.375</v>
          </cell>
          <cell r="O473">
            <v>0.813</v>
          </cell>
          <cell r="P473">
            <v>5.959</v>
          </cell>
          <cell r="Q473">
            <v>12.586</v>
          </cell>
          <cell r="R473">
            <v>49.019000000000005</v>
          </cell>
          <cell r="S473">
            <v>63.816</v>
          </cell>
          <cell r="T473">
            <v>155.799</v>
          </cell>
        </row>
        <row r="474">
          <cell r="A474">
            <v>48</v>
          </cell>
          <cell r="B474">
            <v>204</v>
          </cell>
          <cell r="C474" t="str">
            <v>Benin</v>
          </cell>
          <cell r="D474">
            <v>0</v>
          </cell>
          <cell r="E474">
            <v>1</v>
          </cell>
          <cell r="F474" t="str">
            <v>Afro</v>
          </cell>
          <cell r="G474">
            <v>6</v>
          </cell>
          <cell r="H474" t="str">
            <v>ssa</v>
          </cell>
          <cell r="I474">
            <v>1</v>
          </cell>
          <cell r="J474" t="str">
            <v>low and middle</v>
          </cell>
          <cell r="K474" t="str">
            <v>males</v>
          </cell>
          <cell r="L474" t="str">
            <v>1995-2000</v>
          </cell>
          <cell r="M474">
            <v>198.198</v>
          </cell>
          <cell r="N474">
            <v>87.313</v>
          </cell>
          <cell r="O474">
            <v>20.406</v>
          </cell>
          <cell r="P474">
            <v>18.596</v>
          </cell>
          <cell r="Q474">
            <v>17.521</v>
          </cell>
          <cell r="R474">
            <v>16.605</v>
          </cell>
          <cell r="S474">
            <v>12.646</v>
          </cell>
          <cell r="T474">
            <v>25.110999999999997</v>
          </cell>
        </row>
        <row r="475">
          <cell r="A475">
            <v>132</v>
          </cell>
          <cell r="B475">
            <v>208</v>
          </cell>
          <cell r="C475" t="str">
            <v>Denmark</v>
          </cell>
          <cell r="D475">
            <v>0</v>
          </cell>
          <cell r="E475">
            <v>4</v>
          </cell>
          <cell r="F475" t="str">
            <v>Euro</v>
          </cell>
          <cell r="G475">
            <v>1</v>
          </cell>
          <cell r="H475" t="str">
            <v>eme</v>
          </cell>
          <cell r="I475">
            <v>4</v>
          </cell>
          <cell r="J475" t="str">
            <v>high</v>
          </cell>
          <cell r="K475" t="str">
            <v>males</v>
          </cell>
          <cell r="L475" t="str">
            <v>1995-2000</v>
          </cell>
          <cell r="M475">
            <v>154.339</v>
          </cell>
          <cell r="N475">
            <v>1.63</v>
          </cell>
          <cell r="O475">
            <v>0.331</v>
          </cell>
          <cell r="P475">
            <v>2.04</v>
          </cell>
          <cell r="Q475">
            <v>5.584</v>
          </cell>
          <cell r="R475">
            <v>19.424</v>
          </cell>
          <cell r="S475">
            <v>27.236</v>
          </cell>
          <cell r="T475">
            <v>98.094</v>
          </cell>
        </row>
        <row r="476">
          <cell r="A476">
            <v>167</v>
          </cell>
          <cell r="B476">
            <v>214</v>
          </cell>
          <cell r="C476" t="str">
            <v>Dominican Republic</v>
          </cell>
          <cell r="D476">
            <v>0</v>
          </cell>
          <cell r="E476">
            <v>2</v>
          </cell>
          <cell r="F476" t="str">
            <v>Amro</v>
          </cell>
          <cell r="G476">
            <v>7</v>
          </cell>
          <cell r="H476" t="str">
            <v>lac</v>
          </cell>
          <cell r="I476">
            <v>1</v>
          </cell>
          <cell r="J476" t="str">
            <v>low and middle</v>
          </cell>
          <cell r="K476" t="str">
            <v>males</v>
          </cell>
          <cell r="L476" t="str">
            <v>1995-2000</v>
          </cell>
          <cell r="M476">
            <v>121.888</v>
          </cell>
          <cell r="N476">
            <v>26.095</v>
          </cell>
          <cell r="O476">
            <v>3.4240000000000004</v>
          </cell>
          <cell r="P476">
            <v>8.552</v>
          </cell>
          <cell r="Q476">
            <v>11.741</v>
          </cell>
          <cell r="R476">
            <v>16.219</v>
          </cell>
          <cell r="S476">
            <v>17.826</v>
          </cell>
          <cell r="T476">
            <v>38.031</v>
          </cell>
        </row>
        <row r="477">
          <cell r="A477">
            <v>190</v>
          </cell>
          <cell r="B477">
            <v>218</v>
          </cell>
          <cell r="C477" t="str">
            <v>Ecuador</v>
          </cell>
          <cell r="D477">
            <v>0</v>
          </cell>
          <cell r="E477">
            <v>2</v>
          </cell>
          <cell r="F477" t="str">
            <v>Amro</v>
          </cell>
          <cell r="G477">
            <v>7</v>
          </cell>
          <cell r="H477" t="str">
            <v>lac</v>
          </cell>
          <cell r="I477">
            <v>1</v>
          </cell>
          <cell r="J477" t="str">
            <v>low and middle</v>
          </cell>
          <cell r="K477" t="str">
            <v>males</v>
          </cell>
          <cell r="L477" t="str">
            <v>1995-2000</v>
          </cell>
          <cell r="M477">
            <v>199.29</v>
          </cell>
          <cell r="N477">
            <v>52.07</v>
          </cell>
          <cell r="O477">
            <v>6.208</v>
          </cell>
          <cell r="P477">
            <v>15.270999999999999</v>
          </cell>
          <cell r="Q477">
            <v>20.399</v>
          </cell>
          <cell r="R477">
            <v>24.564</v>
          </cell>
          <cell r="S477">
            <v>23.253</v>
          </cell>
          <cell r="T477">
            <v>57.525</v>
          </cell>
        </row>
        <row r="478">
          <cell r="A478">
            <v>178</v>
          </cell>
          <cell r="B478">
            <v>222</v>
          </cell>
          <cell r="C478" t="str">
            <v>El Salvador</v>
          </cell>
          <cell r="D478">
            <v>0</v>
          </cell>
          <cell r="E478">
            <v>2</v>
          </cell>
          <cell r="F478" t="str">
            <v>Amro</v>
          </cell>
          <cell r="G478">
            <v>7</v>
          </cell>
          <cell r="H478" t="str">
            <v>lac</v>
          </cell>
          <cell r="I478">
            <v>1</v>
          </cell>
          <cell r="J478" t="str">
            <v>low and middle</v>
          </cell>
          <cell r="K478" t="str">
            <v>males</v>
          </cell>
          <cell r="L478" t="str">
            <v>1995-2000</v>
          </cell>
          <cell r="M478">
            <v>99.661</v>
          </cell>
          <cell r="N478">
            <v>19.25</v>
          </cell>
          <cell r="O478">
            <v>3.02</v>
          </cell>
          <cell r="P478">
            <v>11.023</v>
          </cell>
          <cell r="Q478">
            <v>11.758</v>
          </cell>
          <cell r="R478">
            <v>13.76</v>
          </cell>
          <cell r="S478">
            <v>12.871</v>
          </cell>
          <cell r="T478">
            <v>27.979000000000003</v>
          </cell>
        </row>
        <row r="479">
          <cell r="A479">
            <v>31</v>
          </cell>
          <cell r="B479">
            <v>226</v>
          </cell>
          <cell r="C479" t="str">
            <v>Equatorial Guinea</v>
          </cell>
          <cell r="D479">
            <v>0</v>
          </cell>
          <cell r="E479">
            <v>1</v>
          </cell>
          <cell r="F479" t="str">
            <v>Afro</v>
          </cell>
          <cell r="G479">
            <v>6</v>
          </cell>
          <cell r="H479" t="str">
            <v>ssa</v>
          </cell>
          <cell r="I479">
            <v>1</v>
          </cell>
          <cell r="J479" t="str">
            <v>low and middle</v>
          </cell>
          <cell r="K479" t="str">
            <v>males</v>
          </cell>
          <cell r="L479" t="str">
            <v>1995-2000</v>
          </cell>
          <cell r="M479">
            <v>17.961</v>
          </cell>
          <cell r="N479">
            <v>8.338</v>
          </cell>
          <cell r="O479">
            <v>1.43</v>
          </cell>
          <cell r="P479">
            <v>1.619</v>
          </cell>
          <cell r="Q479">
            <v>1.4169999999999998</v>
          </cell>
          <cell r="R479">
            <v>1.54</v>
          </cell>
          <cell r="S479">
            <v>1.4020000000000001</v>
          </cell>
          <cell r="T479">
            <v>2.215</v>
          </cell>
        </row>
        <row r="480">
          <cell r="A480">
            <v>11</v>
          </cell>
          <cell r="B480">
            <v>231</v>
          </cell>
          <cell r="C480" t="str">
            <v>Ethiopia</v>
          </cell>
          <cell r="D480">
            <v>0</v>
          </cell>
          <cell r="E480">
            <v>1</v>
          </cell>
          <cell r="F480" t="str">
            <v>Afro</v>
          </cell>
          <cell r="G480">
            <v>6</v>
          </cell>
          <cell r="H480" t="str">
            <v>ssa</v>
          </cell>
          <cell r="I480">
            <v>1</v>
          </cell>
          <cell r="J480" t="str">
            <v>low and middle</v>
          </cell>
          <cell r="K480" t="str">
            <v>males</v>
          </cell>
          <cell r="L480" t="str">
            <v>1995-2000</v>
          </cell>
          <cell r="M480">
            <v>3007.111</v>
          </cell>
          <cell r="N480">
            <v>1309.977</v>
          </cell>
          <cell r="O480">
            <v>278.832</v>
          </cell>
          <cell r="P480">
            <v>281.26300000000003</v>
          </cell>
          <cell r="Q480">
            <v>386.824</v>
          </cell>
          <cell r="R480">
            <v>349.678</v>
          </cell>
          <cell r="S480">
            <v>187.825</v>
          </cell>
          <cell r="T480">
            <v>212.71200000000002</v>
          </cell>
        </row>
        <row r="481">
          <cell r="A481">
            <v>10</v>
          </cell>
          <cell r="B481">
            <v>232</v>
          </cell>
          <cell r="C481" t="str">
            <v>Eritrea</v>
          </cell>
          <cell r="D481">
            <v>0</v>
          </cell>
          <cell r="E481">
            <v>1</v>
          </cell>
          <cell r="F481" t="str">
            <v>Afro</v>
          </cell>
          <cell r="G481">
            <v>6</v>
          </cell>
          <cell r="H481" t="str">
            <v>ssa</v>
          </cell>
          <cell r="I481">
            <v>1</v>
          </cell>
          <cell r="J481" t="str">
            <v>low and middle</v>
          </cell>
          <cell r="K481" t="str">
            <v>males</v>
          </cell>
          <cell r="L481" t="str">
            <v>1995-2000</v>
          </cell>
          <cell r="M481">
            <v>132.104</v>
          </cell>
          <cell r="N481">
            <v>57.213</v>
          </cell>
          <cell r="O481">
            <v>11.049</v>
          </cell>
          <cell r="P481">
            <v>12.248000000000001</v>
          </cell>
          <cell r="Q481">
            <v>14.488999999999999</v>
          </cell>
          <cell r="R481">
            <v>15.255</v>
          </cell>
          <cell r="S481">
            <v>10.203</v>
          </cell>
          <cell r="T481">
            <v>11.647</v>
          </cell>
        </row>
        <row r="482">
          <cell r="A482">
            <v>133</v>
          </cell>
          <cell r="B482">
            <v>233</v>
          </cell>
          <cell r="C482" t="str">
            <v>Estonia</v>
          </cell>
          <cell r="D482">
            <v>0</v>
          </cell>
          <cell r="E482">
            <v>4</v>
          </cell>
          <cell r="F482" t="str">
            <v>Euro</v>
          </cell>
          <cell r="G482">
            <v>2</v>
          </cell>
          <cell r="H482" t="str">
            <v>fse</v>
          </cell>
          <cell r="I482">
            <v>1</v>
          </cell>
          <cell r="J482" t="str">
            <v>low and middle</v>
          </cell>
          <cell r="K482" t="str">
            <v>males</v>
          </cell>
          <cell r="L482" t="str">
            <v>1995-2000</v>
          </cell>
          <cell r="M482">
            <v>48.869</v>
          </cell>
          <cell r="N482">
            <v>1.138</v>
          </cell>
          <cell r="O482">
            <v>0.46199999999999997</v>
          </cell>
          <cell r="P482">
            <v>2.09</v>
          </cell>
          <cell r="Q482">
            <v>4.507</v>
          </cell>
          <cell r="R482">
            <v>10.091999999999999</v>
          </cell>
          <cell r="S482">
            <v>12.423</v>
          </cell>
          <cell r="T482">
            <v>18.157</v>
          </cell>
        </row>
        <row r="483">
          <cell r="A483">
            <v>205</v>
          </cell>
          <cell r="B483">
            <v>242</v>
          </cell>
          <cell r="C483" t="str">
            <v>Fiji</v>
          </cell>
          <cell r="D483">
            <v>0</v>
          </cell>
          <cell r="E483">
            <v>6</v>
          </cell>
          <cell r="F483" t="str">
            <v>Wpro</v>
          </cell>
          <cell r="G483">
            <v>5</v>
          </cell>
          <cell r="H483" t="str">
            <v>oai</v>
          </cell>
          <cell r="I483">
            <v>1</v>
          </cell>
          <cell r="J483" t="str">
            <v>low and middle</v>
          </cell>
          <cell r="K483" t="str">
            <v>males</v>
          </cell>
          <cell r="L483" t="str">
            <v>1995-2000</v>
          </cell>
          <cell r="M483">
            <v>10.228</v>
          </cell>
          <cell r="N483">
            <v>1.259</v>
          </cell>
          <cell r="O483">
            <v>0.194</v>
          </cell>
          <cell r="P483">
            <v>0.575</v>
          </cell>
          <cell r="Q483">
            <v>0.6990000000000001</v>
          </cell>
          <cell r="R483">
            <v>1.752</v>
          </cell>
          <cell r="S483">
            <v>2.109</v>
          </cell>
          <cell r="T483">
            <v>3.64</v>
          </cell>
        </row>
        <row r="484">
          <cell r="A484">
            <v>134</v>
          </cell>
          <cell r="B484">
            <v>246</v>
          </cell>
          <cell r="C484" t="str">
            <v>Finland</v>
          </cell>
          <cell r="D484">
            <v>0</v>
          </cell>
          <cell r="E484">
            <v>4</v>
          </cell>
          <cell r="F484" t="str">
            <v>Euro</v>
          </cell>
          <cell r="G484">
            <v>1</v>
          </cell>
          <cell r="H484" t="str">
            <v>eme</v>
          </cell>
          <cell r="I484">
            <v>4</v>
          </cell>
          <cell r="J484" t="str">
            <v>high</v>
          </cell>
          <cell r="K484" t="str">
            <v>males</v>
          </cell>
          <cell r="L484" t="str">
            <v>1995-2000</v>
          </cell>
          <cell r="M484">
            <v>125.074</v>
          </cell>
          <cell r="N484">
            <v>1.084</v>
          </cell>
          <cell r="O484">
            <v>0.33599999999999997</v>
          </cell>
          <cell r="P484">
            <v>2.625</v>
          </cell>
          <cell r="Q484">
            <v>6.786</v>
          </cell>
          <cell r="R484">
            <v>18.893</v>
          </cell>
          <cell r="S484">
            <v>25.357</v>
          </cell>
          <cell r="T484">
            <v>69.993</v>
          </cell>
        </row>
        <row r="485">
          <cell r="A485">
            <v>157</v>
          </cell>
          <cell r="B485">
            <v>250</v>
          </cell>
          <cell r="C485" t="str">
            <v>France</v>
          </cell>
          <cell r="D485">
            <v>0</v>
          </cell>
          <cell r="E485">
            <v>4</v>
          </cell>
          <cell r="F485" t="str">
            <v>Euro</v>
          </cell>
          <cell r="G485">
            <v>1</v>
          </cell>
          <cell r="H485" t="str">
            <v>eme</v>
          </cell>
          <cell r="I485">
            <v>4</v>
          </cell>
          <cell r="J485" t="str">
            <v>high</v>
          </cell>
          <cell r="K485" t="str">
            <v>males</v>
          </cell>
          <cell r="L485" t="str">
            <v>1995-2000</v>
          </cell>
          <cell r="M485">
            <v>1411.818</v>
          </cell>
          <cell r="N485">
            <v>15.802</v>
          </cell>
          <cell r="O485">
            <v>3.5389999999999997</v>
          </cell>
          <cell r="P485">
            <v>33.194</v>
          </cell>
          <cell r="Q485">
            <v>70.025</v>
          </cell>
          <cell r="R485">
            <v>175.732</v>
          </cell>
          <cell r="S485">
            <v>255.285</v>
          </cell>
          <cell r="T485">
            <v>858.241</v>
          </cell>
        </row>
        <row r="486">
          <cell r="A486">
            <v>213</v>
          </cell>
          <cell r="B486">
            <v>258</v>
          </cell>
          <cell r="C486" t="str">
            <v>French Polynesia</v>
          </cell>
          <cell r="G486">
            <v>5</v>
          </cell>
          <cell r="H486" t="str">
            <v>oai</v>
          </cell>
          <cell r="I486">
            <v>4</v>
          </cell>
          <cell r="J486" t="str">
            <v>high</v>
          </cell>
          <cell r="K486" t="str">
            <v>males</v>
          </cell>
          <cell r="L486" t="str">
            <v>1995-2000</v>
          </cell>
          <cell r="M486">
            <v>3.165</v>
          </cell>
          <cell r="N486">
            <v>0.209</v>
          </cell>
          <cell r="O486">
            <v>0.057</v>
          </cell>
          <cell r="P486">
            <v>0.268</v>
          </cell>
          <cell r="Q486">
            <v>0.266</v>
          </cell>
          <cell r="R486">
            <v>0.639</v>
          </cell>
          <cell r="S486">
            <v>0.743</v>
          </cell>
          <cell r="T486">
            <v>0.983</v>
          </cell>
        </row>
        <row r="487">
          <cell r="A487">
            <v>9</v>
          </cell>
          <cell r="B487">
            <v>262</v>
          </cell>
          <cell r="C487" t="str">
            <v>Djibouti</v>
          </cell>
          <cell r="D487">
            <v>0</v>
          </cell>
          <cell r="E487">
            <v>3</v>
          </cell>
          <cell r="F487" t="str">
            <v>Emro</v>
          </cell>
          <cell r="G487">
            <v>6</v>
          </cell>
          <cell r="H487" t="str">
            <v>ssa</v>
          </cell>
          <cell r="I487">
            <v>1</v>
          </cell>
          <cell r="J487" t="str">
            <v>low and middle</v>
          </cell>
          <cell r="K487" t="str">
            <v>males</v>
          </cell>
          <cell r="L487" t="str">
            <v>1995-2000</v>
          </cell>
          <cell r="M487">
            <v>23.914</v>
          </cell>
          <cell r="N487">
            <v>10.78</v>
          </cell>
          <cell r="O487">
            <v>2</v>
          </cell>
          <cell r="P487">
            <v>2.443</v>
          </cell>
          <cell r="Q487">
            <v>2.0810000000000004</v>
          </cell>
          <cell r="R487">
            <v>2.373</v>
          </cell>
          <cell r="S487">
            <v>1.857</v>
          </cell>
          <cell r="T487">
            <v>2.38</v>
          </cell>
        </row>
        <row r="488">
          <cell r="A488">
            <v>32</v>
          </cell>
          <cell r="B488">
            <v>266</v>
          </cell>
          <cell r="C488" t="str">
            <v>Gabon</v>
          </cell>
          <cell r="D488">
            <v>0</v>
          </cell>
          <cell r="E488">
            <v>1</v>
          </cell>
          <cell r="F488" t="str">
            <v>Afro</v>
          </cell>
          <cell r="G488">
            <v>6</v>
          </cell>
          <cell r="H488" t="str">
            <v>ssa</v>
          </cell>
          <cell r="I488">
            <v>1</v>
          </cell>
          <cell r="J488" t="str">
            <v>low and middle</v>
          </cell>
          <cell r="K488" t="str">
            <v>males</v>
          </cell>
          <cell r="L488" t="str">
            <v>1995-2000</v>
          </cell>
          <cell r="M488">
            <v>46.984</v>
          </cell>
          <cell r="N488">
            <v>15.882</v>
          </cell>
          <cell r="O488">
            <v>3.206</v>
          </cell>
          <cell r="P488">
            <v>3.5380000000000003</v>
          </cell>
          <cell r="Q488">
            <v>4.664</v>
          </cell>
          <cell r="R488">
            <v>5.737</v>
          </cell>
          <cell r="S488">
            <v>4.936</v>
          </cell>
          <cell r="T488">
            <v>9.020999999999997</v>
          </cell>
        </row>
        <row r="489">
          <cell r="A489">
            <v>106</v>
          </cell>
          <cell r="B489">
            <v>268</v>
          </cell>
          <cell r="C489" t="str">
            <v>Georgia</v>
          </cell>
          <cell r="D489">
            <v>0</v>
          </cell>
          <cell r="E489">
            <v>4</v>
          </cell>
          <cell r="F489" t="str">
            <v>Euro</v>
          </cell>
          <cell r="G489">
            <v>8</v>
          </cell>
          <cell r="H489" t="str">
            <v>mec</v>
          </cell>
          <cell r="I489">
            <v>1</v>
          </cell>
          <cell r="J489" t="str">
            <v>low and middle</v>
          </cell>
          <cell r="K489" t="str">
            <v>males</v>
          </cell>
          <cell r="L489" t="str">
            <v>1995-2000</v>
          </cell>
          <cell r="M489">
            <v>121.886</v>
          </cell>
          <cell r="N489">
            <v>4.941</v>
          </cell>
          <cell r="O489">
            <v>0.877</v>
          </cell>
          <cell r="P489">
            <v>3.9939999999999998</v>
          </cell>
          <cell r="Q489">
            <v>9.812000000000001</v>
          </cell>
          <cell r="R489">
            <v>20.707</v>
          </cell>
          <cell r="S489">
            <v>31.607</v>
          </cell>
          <cell r="T489">
            <v>49.94799999999999</v>
          </cell>
        </row>
        <row r="490">
          <cell r="A490">
            <v>52</v>
          </cell>
          <cell r="B490">
            <v>270</v>
          </cell>
          <cell r="C490" t="str">
            <v>Gambia</v>
          </cell>
          <cell r="D490">
            <v>0</v>
          </cell>
          <cell r="E490">
            <v>1</v>
          </cell>
          <cell r="F490" t="str">
            <v>Afro</v>
          </cell>
          <cell r="G490">
            <v>6</v>
          </cell>
          <cell r="H490" t="str">
            <v>ssa</v>
          </cell>
          <cell r="I490">
            <v>1</v>
          </cell>
          <cell r="J490" t="str">
            <v>low and middle</v>
          </cell>
          <cell r="K490" t="str">
            <v>males</v>
          </cell>
          <cell r="L490" t="str">
            <v>1995-2000</v>
          </cell>
          <cell r="M490">
            <v>55.37</v>
          </cell>
          <cell r="N490">
            <v>26.682</v>
          </cell>
          <cell r="O490">
            <v>4.465</v>
          </cell>
          <cell r="P490">
            <v>5.151</v>
          </cell>
          <cell r="Q490">
            <v>5.192</v>
          </cell>
          <cell r="R490">
            <v>5.294</v>
          </cell>
          <cell r="S490">
            <v>3.852</v>
          </cell>
          <cell r="T490">
            <v>4.733999999999999</v>
          </cell>
        </row>
        <row r="491">
          <cell r="A491">
            <v>105</v>
          </cell>
          <cell r="B491">
            <v>274</v>
          </cell>
          <cell r="C491" t="str">
            <v>Gaza Strip</v>
          </cell>
          <cell r="G491">
            <v>8</v>
          </cell>
          <cell r="H491" t="str">
            <v>mec</v>
          </cell>
          <cell r="I491">
            <v>1</v>
          </cell>
          <cell r="J491" t="str">
            <v>low and middle</v>
          </cell>
          <cell r="K491" t="str">
            <v>males</v>
          </cell>
          <cell r="L491" t="str">
            <v>1995-2000</v>
          </cell>
          <cell r="M491">
            <v>13.376</v>
          </cell>
          <cell r="N491">
            <v>4.11</v>
          </cell>
          <cell r="O491">
            <v>0.394</v>
          </cell>
          <cell r="P491">
            <v>0.7859999999999999</v>
          </cell>
          <cell r="Q491">
            <v>0.652</v>
          </cell>
          <cell r="R491">
            <v>1.014</v>
          </cell>
          <cell r="S491">
            <v>1.52</v>
          </cell>
          <cell r="T491">
            <v>4.9</v>
          </cell>
        </row>
        <row r="492">
          <cell r="A492">
            <v>158</v>
          </cell>
          <cell r="B492">
            <v>276</v>
          </cell>
          <cell r="C492" t="str">
            <v>Germany</v>
          </cell>
          <cell r="D492">
            <v>0</v>
          </cell>
          <cell r="E492">
            <v>4</v>
          </cell>
          <cell r="F492" t="str">
            <v>Euro</v>
          </cell>
          <cell r="G492">
            <v>1</v>
          </cell>
          <cell r="H492" t="str">
            <v>eme</v>
          </cell>
          <cell r="I492">
            <v>4</v>
          </cell>
          <cell r="J492" t="str">
            <v>high</v>
          </cell>
          <cell r="K492" t="str">
            <v>males</v>
          </cell>
          <cell r="L492" t="str">
            <v>1995-2000</v>
          </cell>
          <cell r="M492">
            <v>2060.863</v>
          </cell>
          <cell r="N492">
            <v>13.559</v>
          </cell>
          <cell r="O492">
            <v>3.675</v>
          </cell>
          <cell r="P492">
            <v>31.302</v>
          </cell>
          <cell r="Q492">
            <v>88.06</v>
          </cell>
          <cell r="R492">
            <v>277.259</v>
          </cell>
          <cell r="S492">
            <v>459.531</v>
          </cell>
          <cell r="T492">
            <v>1187.477</v>
          </cell>
        </row>
        <row r="493">
          <cell r="A493">
            <v>53</v>
          </cell>
          <cell r="B493">
            <v>288</v>
          </cell>
          <cell r="C493" t="str">
            <v>Ghana</v>
          </cell>
          <cell r="D493">
            <v>0</v>
          </cell>
          <cell r="E493">
            <v>1</v>
          </cell>
          <cell r="F493" t="str">
            <v>Afro</v>
          </cell>
          <cell r="G493">
            <v>6</v>
          </cell>
          <cell r="H493" t="str">
            <v>ssa</v>
          </cell>
          <cell r="I493">
            <v>1</v>
          </cell>
          <cell r="J493" t="str">
            <v>low and middle</v>
          </cell>
          <cell r="K493" t="str">
            <v>males</v>
          </cell>
          <cell r="L493" t="str">
            <v>1995-2000</v>
          </cell>
          <cell r="M493">
            <v>473.128</v>
          </cell>
          <cell r="N493">
            <v>194.783</v>
          </cell>
          <cell r="O493">
            <v>36.381</v>
          </cell>
          <cell r="P493">
            <v>49.900999999999996</v>
          </cell>
          <cell r="Q493">
            <v>41.596000000000004</v>
          </cell>
          <cell r="R493">
            <v>45.46</v>
          </cell>
          <cell r="S493">
            <v>39.365</v>
          </cell>
          <cell r="T493">
            <v>65.642</v>
          </cell>
        </row>
        <row r="494">
          <cell r="A494">
            <v>146</v>
          </cell>
          <cell r="B494">
            <v>300</v>
          </cell>
          <cell r="C494" t="str">
            <v>Greece</v>
          </cell>
          <cell r="D494">
            <v>0</v>
          </cell>
          <cell r="E494">
            <v>4</v>
          </cell>
          <cell r="F494" t="str">
            <v>Euro</v>
          </cell>
          <cell r="G494">
            <v>1</v>
          </cell>
          <cell r="H494" t="str">
            <v>eme</v>
          </cell>
          <cell r="I494">
            <v>4</v>
          </cell>
          <cell r="J494" t="str">
            <v>high</v>
          </cell>
          <cell r="K494" t="str">
            <v>males</v>
          </cell>
          <cell r="L494" t="str">
            <v>1995-2000</v>
          </cell>
          <cell r="M494">
            <v>268.457</v>
          </cell>
          <cell r="N494">
            <v>2.482</v>
          </cell>
          <cell r="O494">
            <v>0.57</v>
          </cell>
          <cell r="P494">
            <v>5.66</v>
          </cell>
          <cell r="Q494">
            <v>8.348</v>
          </cell>
          <cell r="R494">
            <v>24.464</v>
          </cell>
          <cell r="S494">
            <v>51.073</v>
          </cell>
          <cell r="T494">
            <v>175.86</v>
          </cell>
        </row>
        <row r="495">
          <cell r="A495">
            <v>168</v>
          </cell>
          <cell r="B495">
            <v>312</v>
          </cell>
          <cell r="C495" t="str">
            <v>Guadeloupe</v>
          </cell>
          <cell r="G495">
            <v>7</v>
          </cell>
          <cell r="H495" t="str">
            <v>lac</v>
          </cell>
          <cell r="I495">
            <v>1</v>
          </cell>
          <cell r="J495" t="str">
            <v>low and middle</v>
          </cell>
          <cell r="K495" t="str">
            <v>males</v>
          </cell>
          <cell r="L495" t="str">
            <v>1995-2000</v>
          </cell>
          <cell r="M495">
            <v>7.006</v>
          </cell>
          <cell r="N495">
            <v>0.234</v>
          </cell>
          <cell r="O495">
            <v>0.045</v>
          </cell>
          <cell r="P495">
            <v>0.366</v>
          </cell>
          <cell r="Q495">
            <v>0.683</v>
          </cell>
          <cell r="R495">
            <v>0.985</v>
          </cell>
          <cell r="S495">
            <v>1.141</v>
          </cell>
          <cell r="T495">
            <v>3.552</v>
          </cell>
        </row>
        <row r="496">
          <cell r="A496">
            <v>211</v>
          </cell>
          <cell r="B496">
            <v>316</v>
          </cell>
          <cell r="C496" t="str">
            <v>Guam</v>
          </cell>
          <cell r="G496">
            <v>5</v>
          </cell>
          <cell r="H496" t="str">
            <v>oai</v>
          </cell>
          <cell r="I496">
            <v>4</v>
          </cell>
          <cell r="J496" t="str">
            <v>high</v>
          </cell>
          <cell r="K496" t="str">
            <v>males</v>
          </cell>
          <cell r="L496" t="str">
            <v>1995-2000</v>
          </cell>
          <cell r="M496">
            <v>2.027</v>
          </cell>
          <cell r="N496">
            <v>0.116</v>
          </cell>
          <cell r="O496">
            <v>0.03</v>
          </cell>
          <cell r="P496">
            <v>0.137</v>
          </cell>
          <cell r="Q496">
            <v>0.231</v>
          </cell>
          <cell r="R496">
            <v>0.388</v>
          </cell>
          <cell r="S496">
            <v>0.41600000000000004</v>
          </cell>
          <cell r="T496">
            <v>0.709</v>
          </cell>
        </row>
        <row r="497">
          <cell r="A497">
            <v>179</v>
          </cell>
          <cell r="B497">
            <v>320</v>
          </cell>
          <cell r="C497" t="str">
            <v>Guatemala</v>
          </cell>
          <cell r="D497">
            <v>0</v>
          </cell>
          <cell r="E497">
            <v>2</v>
          </cell>
          <cell r="F497" t="str">
            <v>Amro</v>
          </cell>
          <cell r="G497">
            <v>7</v>
          </cell>
          <cell r="H497" t="str">
            <v>lac</v>
          </cell>
          <cell r="I497">
            <v>1</v>
          </cell>
          <cell r="J497" t="str">
            <v>low and middle</v>
          </cell>
          <cell r="K497" t="str">
            <v>males</v>
          </cell>
          <cell r="L497" t="str">
            <v>1995-2000</v>
          </cell>
          <cell r="M497">
            <v>224.809</v>
          </cell>
          <cell r="N497">
            <v>64.894</v>
          </cell>
          <cell r="O497">
            <v>8.411999999999999</v>
          </cell>
          <cell r="P497">
            <v>27.14</v>
          </cell>
          <cell r="Q497">
            <v>28.328000000000003</v>
          </cell>
          <cell r="R497">
            <v>27.538999999999998</v>
          </cell>
          <cell r="S497">
            <v>25.072</v>
          </cell>
          <cell r="T497">
            <v>43.42400000000001</v>
          </cell>
        </row>
        <row r="498">
          <cell r="A498">
            <v>54</v>
          </cell>
          <cell r="B498">
            <v>324</v>
          </cell>
          <cell r="C498" t="str">
            <v>Guinea</v>
          </cell>
          <cell r="D498">
            <v>0</v>
          </cell>
          <cell r="E498">
            <v>1</v>
          </cell>
          <cell r="F498" t="str">
            <v>Afro</v>
          </cell>
          <cell r="G498">
            <v>6</v>
          </cell>
          <cell r="H498" t="str">
            <v>ssa</v>
          </cell>
          <cell r="I498">
            <v>1</v>
          </cell>
          <cell r="J498" t="str">
            <v>low and middle</v>
          </cell>
          <cell r="K498" t="str">
            <v>males</v>
          </cell>
          <cell r="L498" t="str">
            <v>1995-2000</v>
          </cell>
          <cell r="M498">
            <v>322.415</v>
          </cell>
          <cell r="N498">
            <v>161.567</v>
          </cell>
          <cell r="O498">
            <v>30.285</v>
          </cell>
          <cell r="P498">
            <v>32.885</v>
          </cell>
          <cell r="Q498">
            <v>26.875</v>
          </cell>
          <cell r="R498">
            <v>25.378</v>
          </cell>
          <cell r="S498">
            <v>19.517</v>
          </cell>
          <cell r="T498">
            <v>25.908</v>
          </cell>
        </row>
        <row r="499">
          <cell r="A499">
            <v>191</v>
          </cell>
          <cell r="B499">
            <v>328</v>
          </cell>
          <cell r="C499" t="str">
            <v>Guyana</v>
          </cell>
          <cell r="D499">
            <v>0</v>
          </cell>
          <cell r="E499">
            <v>2</v>
          </cell>
          <cell r="F499" t="str">
            <v>Amro</v>
          </cell>
          <cell r="G499">
            <v>7</v>
          </cell>
          <cell r="H499" t="str">
            <v>lac</v>
          </cell>
          <cell r="I499">
            <v>1</v>
          </cell>
          <cell r="J499" t="str">
            <v>low and middle</v>
          </cell>
          <cell r="K499" t="str">
            <v>males</v>
          </cell>
          <cell r="L499" t="str">
            <v>1995-2000</v>
          </cell>
          <cell r="M499">
            <v>17.747</v>
          </cell>
          <cell r="N499">
            <v>4.283</v>
          </cell>
          <cell r="O499">
            <v>0.583</v>
          </cell>
          <cell r="P499">
            <v>1.382</v>
          </cell>
          <cell r="Q499">
            <v>2.088</v>
          </cell>
          <cell r="R499">
            <v>2.575</v>
          </cell>
          <cell r="S499">
            <v>2.555</v>
          </cell>
          <cell r="T499">
            <v>4.281</v>
          </cell>
        </row>
        <row r="500">
          <cell r="A500">
            <v>169</v>
          </cell>
          <cell r="B500">
            <v>332</v>
          </cell>
          <cell r="C500" t="str">
            <v>Haiti</v>
          </cell>
          <cell r="D500">
            <v>0</v>
          </cell>
          <cell r="E500">
            <v>2</v>
          </cell>
          <cell r="F500" t="str">
            <v>Amro</v>
          </cell>
          <cell r="G500">
            <v>7</v>
          </cell>
          <cell r="H500" t="str">
            <v>lac</v>
          </cell>
          <cell r="I500">
            <v>1</v>
          </cell>
          <cell r="J500" t="str">
            <v>low and middle</v>
          </cell>
          <cell r="K500" t="str">
            <v>males</v>
          </cell>
          <cell r="L500" t="str">
            <v>1995-2000</v>
          </cell>
          <cell r="M500">
            <v>260.507</v>
          </cell>
          <cell r="N500">
            <v>73.979</v>
          </cell>
          <cell r="O500">
            <v>18.578000000000003</v>
          </cell>
          <cell r="P500">
            <v>27.051000000000002</v>
          </cell>
          <cell r="Q500">
            <v>37.214</v>
          </cell>
          <cell r="R500">
            <v>37.812000000000005</v>
          </cell>
          <cell r="S500">
            <v>25.442</v>
          </cell>
          <cell r="T500">
            <v>40.431</v>
          </cell>
        </row>
        <row r="501">
          <cell r="A501">
            <v>180</v>
          </cell>
          <cell r="B501">
            <v>340</v>
          </cell>
          <cell r="C501" t="str">
            <v>Honduras</v>
          </cell>
          <cell r="D501">
            <v>0</v>
          </cell>
          <cell r="E501">
            <v>2</v>
          </cell>
          <cell r="F501" t="str">
            <v>Amro</v>
          </cell>
          <cell r="G501">
            <v>7</v>
          </cell>
          <cell r="H501" t="str">
            <v>lac</v>
          </cell>
          <cell r="I501">
            <v>1</v>
          </cell>
          <cell r="J501" t="str">
            <v>low and middle</v>
          </cell>
          <cell r="K501" t="str">
            <v>males</v>
          </cell>
          <cell r="L501" t="str">
            <v>1995-2000</v>
          </cell>
          <cell r="M501">
            <v>90.905</v>
          </cell>
          <cell r="N501">
            <v>28.502</v>
          </cell>
          <cell r="O501">
            <v>4.612</v>
          </cell>
          <cell r="P501">
            <v>9.264</v>
          </cell>
          <cell r="Q501">
            <v>10.352</v>
          </cell>
          <cell r="R501">
            <v>10.08</v>
          </cell>
          <cell r="S501">
            <v>9.152999999999999</v>
          </cell>
          <cell r="T501">
            <v>18.942</v>
          </cell>
        </row>
        <row r="502">
          <cell r="A502">
            <v>67</v>
          </cell>
          <cell r="B502">
            <v>344</v>
          </cell>
          <cell r="C502" t="str">
            <v>China, Hong Kong SAR (6)</v>
          </cell>
          <cell r="G502">
            <v>5</v>
          </cell>
          <cell r="H502" t="str">
            <v>oai</v>
          </cell>
          <cell r="I502">
            <v>4</v>
          </cell>
          <cell r="J502" t="str">
            <v>high</v>
          </cell>
          <cell r="K502" t="str">
            <v>males</v>
          </cell>
          <cell r="L502" t="str">
            <v>1995-2000</v>
          </cell>
          <cell r="M502">
            <v>108.968</v>
          </cell>
          <cell r="N502">
            <v>1.43</v>
          </cell>
          <cell r="O502">
            <v>0.34299999999999997</v>
          </cell>
          <cell r="P502">
            <v>2.076</v>
          </cell>
          <cell r="Q502">
            <v>6.195</v>
          </cell>
          <cell r="R502">
            <v>15.395999999999999</v>
          </cell>
          <cell r="S502">
            <v>24.21</v>
          </cell>
          <cell r="T502">
            <v>59.31799999999999</v>
          </cell>
        </row>
        <row r="503">
          <cell r="A503">
            <v>124</v>
          </cell>
          <cell r="B503">
            <v>348</v>
          </cell>
          <cell r="C503" t="str">
            <v>Hungary</v>
          </cell>
          <cell r="D503">
            <v>0</v>
          </cell>
          <cell r="E503">
            <v>4</v>
          </cell>
          <cell r="F503" t="str">
            <v>Euro</v>
          </cell>
          <cell r="G503">
            <v>2</v>
          </cell>
          <cell r="H503" t="str">
            <v>fse</v>
          </cell>
          <cell r="I503">
            <v>1</v>
          </cell>
          <cell r="J503" t="str">
            <v>low and middle</v>
          </cell>
          <cell r="K503" t="str">
            <v>males</v>
          </cell>
          <cell r="L503" t="str">
            <v>1995-2000</v>
          </cell>
          <cell r="M503">
            <v>356.675</v>
          </cell>
          <cell r="N503">
            <v>3.487</v>
          </cell>
          <cell r="O503">
            <v>0.789</v>
          </cell>
          <cell r="P503">
            <v>5.406000000000001</v>
          </cell>
          <cell r="Q503">
            <v>24.788</v>
          </cell>
          <cell r="R503">
            <v>74.402</v>
          </cell>
          <cell r="S503">
            <v>81.202</v>
          </cell>
          <cell r="T503">
            <v>166.601</v>
          </cell>
        </row>
        <row r="504">
          <cell r="A504">
            <v>135</v>
          </cell>
          <cell r="B504">
            <v>352</v>
          </cell>
          <cell r="C504" t="str">
            <v>Iceland</v>
          </cell>
          <cell r="D504">
            <v>0</v>
          </cell>
          <cell r="E504">
            <v>4</v>
          </cell>
          <cell r="F504" t="str">
            <v>Euro</v>
          </cell>
          <cell r="G504">
            <v>1</v>
          </cell>
          <cell r="H504" t="str">
            <v>eme</v>
          </cell>
          <cell r="I504">
            <v>4</v>
          </cell>
          <cell r="J504" t="str">
            <v>high</v>
          </cell>
          <cell r="K504" t="str">
            <v>males</v>
          </cell>
          <cell r="L504" t="str">
            <v>1995-2000</v>
          </cell>
          <cell r="M504">
            <v>4.835</v>
          </cell>
          <cell r="N504">
            <v>0.073</v>
          </cell>
          <cell r="O504">
            <v>0.015</v>
          </cell>
          <cell r="P504">
            <v>0.129</v>
          </cell>
          <cell r="Q504">
            <v>0.15899999999999997</v>
          </cell>
          <cell r="R504">
            <v>0.458</v>
          </cell>
          <cell r="S504">
            <v>0.762</v>
          </cell>
          <cell r="T504">
            <v>3.2389999999999994</v>
          </cell>
        </row>
        <row r="505">
          <cell r="A505">
            <v>77</v>
          </cell>
          <cell r="B505">
            <v>356</v>
          </cell>
          <cell r="C505" t="str">
            <v>India</v>
          </cell>
          <cell r="D505">
            <v>0</v>
          </cell>
          <cell r="E505">
            <v>5</v>
          </cell>
          <cell r="F505" t="str">
            <v>Searo</v>
          </cell>
          <cell r="G505">
            <v>3</v>
          </cell>
          <cell r="H505" t="str">
            <v>ind</v>
          </cell>
          <cell r="I505">
            <v>6</v>
          </cell>
          <cell r="J505" t="str">
            <v>ind</v>
          </cell>
          <cell r="K505" t="str">
            <v>males</v>
          </cell>
          <cell r="L505" t="str">
            <v>1995-2000</v>
          </cell>
          <cell r="M505">
            <v>22187.062</v>
          </cell>
          <cell r="N505">
            <v>5478.228</v>
          </cell>
          <cell r="O505">
            <v>1113.32</v>
          </cell>
          <cell r="P505">
            <v>1067.757</v>
          </cell>
          <cell r="Q505">
            <v>1734.4160000000002</v>
          </cell>
          <cell r="R505">
            <v>3276.8140000000003</v>
          </cell>
          <cell r="S505">
            <v>3657.209</v>
          </cell>
          <cell r="T505">
            <v>5859.317999999999</v>
          </cell>
        </row>
        <row r="506">
          <cell r="A506">
            <v>92</v>
          </cell>
          <cell r="B506">
            <v>360</v>
          </cell>
          <cell r="C506" t="str">
            <v>Indonesia</v>
          </cell>
          <cell r="D506">
            <v>0</v>
          </cell>
          <cell r="E506">
            <v>5</v>
          </cell>
          <cell r="F506" t="str">
            <v>Searo</v>
          </cell>
          <cell r="G506">
            <v>5</v>
          </cell>
          <cell r="H506" t="str">
            <v>oai</v>
          </cell>
          <cell r="I506">
            <v>1</v>
          </cell>
          <cell r="J506" t="str">
            <v>low and middle</v>
          </cell>
          <cell r="K506" t="str">
            <v>males</v>
          </cell>
          <cell r="L506" t="str">
            <v>1995-2000</v>
          </cell>
          <cell r="M506">
            <v>4129.133</v>
          </cell>
          <cell r="N506">
            <v>828.623</v>
          </cell>
          <cell r="O506">
            <v>122.06200000000001</v>
          </cell>
          <cell r="P506">
            <v>340.831</v>
          </cell>
          <cell r="Q506">
            <v>385.619</v>
          </cell>
          <cell r="R506">
            <v>634.636</v>
          </cell>
          <cell r="S506">
            <v>699.842</v>
          </cell>
          <cell r="T506">
            <v>1117.52</v>
          </cell>
        </row>
        <row r="507">
          <cell r="A507">
            <v>78</v>
          </cell>
          <cell r="B507">
            <v>364</v>
          </cell>
          <cell r="C507" t="str">
            <v>Iran (Islamic Republic of)</v>
          </cell>
          <cell r="D507">
            <v>0</v>
          </cell>
          <cell r="E507">
            <v>3</v>
          </cell>
          <cell r="F507" t="str">
            <v>Emro</v>
          </cell>
          <cell r="G507">
            <v>8</v>
          </cell>
          <cell r="H507" t="str">
            <v>mec</v>
          </cell>
          <cell r="I507">
            <v>1</v>
          </cell>
          <cell r="J507" t="str">
            <v>low and middle</v>
          </cell>
          <cell r="K507" t="str">
            <v>males</v>
          </cell>
          <cell r="L507" t="str">
            <v>1995-2000</v>
          </cell>
          <cell r="M507">
            <v>934.122</v>
          </cell>
          <cell r="N507">
            <v>203.984</v>
          </cell>
          <cell r="O507">
            <v>44.128</v>
          </cell>
          <cell r="P507">
            <v>58.888000000000005</v>
          </cell>
          <cell r="Q507">
            <v>57.409</v>
          </cell>
          <cell r="R507">
            <v>110.202</v>
          </cell>
          <cell r="S507">
            <v>166.503</v>
          </cell>
          <cell r="T507">
            <v>293.008</v>
          </cell>
        </row>
        <row r="508">
          <cell r="A508">
            <v>107</v>
          </cell>
          <cell r="B508">
            <v>368</v>
          </cell>
          <cell r="C508" t="str">
            <v>Iraq</v>
          </cell>
          <cell r="D508">
            <v>0</v>
          </cell>
          <cell r="E508">
            <v>3</v>
          </cell>
          <cell r="F508" t="str">
            <v>Emro</v>
          </cell>
          <cell r="G508">
            <v>8</v>
          </cell>
          <cell r="H508" t="str">
            <v>mec</v>
          </cell>
          <cell r="I508">
            <v>1</v>
          </cell>
          <cell r="J508" t="str">
            <v>low and middle</v>
          </cell>
          <cell r="K508" t="str">
            <v>males</v>
          </cell>
          <cell r="L508" t="str">
            <v>1995-2000</v>
          </cell>
          <cell r="M508">
            <v>486.627</v>
          </cell>
          <cell r="N508">
            <v>231.993</v>
          </cell>
          <cell r="O508">
            <v>16.92</v>
          </cell>
          <cell r="P508">
            <v>29.505</v>
          </cell>
          <cell r="Q508">
            <v>33.937000000000005</v>
          </cell>
          <cell r="R508">
            <v>55.865</v>
          </cell>
          <cell r="S508">
            <v>48.92100000000001</v>
          </cell>
          <cell r="T508">
            <v>69.48599999999999</v>
          </cell>
        </row>
        <row r="509">
          <cell r="A509">
            <v>136</v>
          </cell>
          <cell r="B509">
            <v>372</v>
          </cell>
          <cell r="C509" t="str">
            <v>Ireland</v>
          </cell>
          <cell r="D509">
            <v>0</v>
          </cell>
          <cell r="E509">
            <v>4</v>
          </cell>
          <cell r="F509" t="str">
            <v>Euro</v>
          </cell>
          <cell r="G509">
            <v>1</v>
          </cell>
          <cell r="H509" t="str">
            <v>eme</v>
          </cell>
          <cell r="I509">
            <v>4</v>
          </cell>
          <cell r="J509" t="str">
            <v>high</v>
          </cell>
          <cell r="K509" t="str">
            <v>males</v>
          </cell>
          <cell r="L509" t="str">
            <v>1995-2000</v>
          </cell>
          <cell r="M509">
            <v>81.896</v>
          </cell>
          <cell r="N509">
            <v>1.279</v>
          </cell>
          <cell r="O509">
            <v>0.28200000000000003</v>
          </cell>
          <cell r="P509">
            <v>1.761</v>
          </cell>
          <cell r="Q509">
            <v>2.379</v>
          </cell>
          <cell r="R509">
            <v>8.524000000000001</v>
          </cell>
          <cell r="S509">
            <v>15.142999999999999</v>
          </cell>
          <cell r="T509">
            <v>52.52799999999999</v>
          </cell>
        </row>
        <row r="510">
          <cell r="A510">
            <v>108</v>
          </cell>
          <cell r="B510">
            <v>376</v>
          </cell>
          <cell r="C510" t="str">
            <v>Israel</v>
          </cell>
          <cell r="D510">
            <v>0</v>
          </cell>
          <cell r="E510">
            <v>4</v>
          </cell>
          <cell r="F510" t="str">
            <v>Euro</v>
          </cell>
          <cell r="G510">
            <v>8</v>
          </cell>
          <cell r="H510" t="str">
            <v>mec</v>
          </cell>
          <cell r="I510">
            <v>4</v>
          </cell>
          <cell r="J510" t="str">
            <v>high</v>
          </cell>
          <cell r="K510" t="str">
            <v>males</v>
          </cell>
          <cell r="L510" t="str">
            <v>1995-2000</v>
          </cell>
          <cell r="M510">
            <v>93.192</v>
          </cell>
          <cell r="N510">
            <v>3.405</v>
          </cell>
          <cell r="O510">
            <v>0.549</v>
          </cell>
          <cell r="P510">
            <v>2.418</v>
          </cell>
          <cell r="Q510">
            <v>3.34</v>
          </cell>
          <cell r="R510">
            <v>9.698</v>
          </cell>
          <cell r="S510">
            <v>15.743000000000002</v>
          </cell>
          <cell r="T510">
            <v>58.039</v>
          </cell>
        </row>
        <row r="511">
          <cell r="A511">
            <v>147</v>
          </cell>
          <cell r="B511">
            <v>380</v>
          </cell>
          <cell r="C511" t="str">
            <v>Italy</v>
          </cell>
          <cell r="D511">
            <v>0</v>
          </cell>
          <cell r="E511">
            <v>4</v>
          </cell>
          <cell r="F511" t="str">
            <v>Euro</v>
          </cell>
          <cell r="G511">
            <v>1</v>
          </cell>
          <cell r="H511" t="str">
            <v>eme</v>
          </cell>
          <cell r="I511">
            <v>4</v>
          </cell>
          <cell r="J511" t="str">
            <v>high</v>
          </cell>
          <cell r="K511" t="str">
            <v>males</v>
          </cell>
          <cell r="L511" t="str">
            <v>1995-2000</v>
          </cell>
          <cell r="M511">
            <v>1536.853</v>
          </cell>
          <cell r="N511">
            <v>12.03</v>
          </cell>
          <cell r="O511">
            <v>2.7119999999999997</v>
          </cell>
          <cell r="P511">
            <v>23.652</v>
          </cell>
          <cell r="Q511">
            <v>40.242999999999995</v>
          </cell>
          <cell r="R511">
            <v>147.85</v>
          </cell>
          <cell r="S511">
            <v>296.113</v>
          </cell>
          <cell r="T511">
            <v>1014.2529999999999</v>
          </cell>
        </row>
        <row r="512">
          <cell r="A512">
            <v>51</v>
          </cell>
          <cell r="B512">
            <v>384</v>
          </cell>
          <cell r="C512" t="str">
            <v>Cote d'Ivoire</v>
          </cell>
          <cell r="D512">
            <v>0</v>
          </cell>
          <cell r="E512">
            <v>1</v>
          </cell>
          <cell r="F512" t="str">
            <v>Afro</v>
          </cell>
          <cell r="G512">
            <v>6</v>
          </cell>
          <cell r="H512" t="str">
            <v>ssa</v>
          </cell>
          <cell r="I512">
            <v>1</v>
          </cell>
          <cell r="J512" t="str">
            <v>low and middle</v>
          </cell>
          <cell r="K512" t="str">
            <v>males</v>
          </cell>
          <cell r="L512" t="str">
            <v>1995-2000</v>
          </cell>
          <cell r="M512">
            <v>603.278</v>
          </cell>
          <cell r="N512">
            <v>198.018</v>
          </cell>
          <cell r="O512">
            <v>51.65</v>
          </cell>
          <cell r="P512">
            <v>62.95</v>
          </cell>
          <cell r="Q512">
            <v>97.549</v>
          </cell>
          <cell r="R512">
            <v>89.246</v>
          </cell>
          <cell r="S512">
            <v>47.768</v>
          </cell>
          <cell r="T512">
            <v>56.09699999999999</v>
          </cell>
        </row>
        <row r="513">
          <cell r="A513">
            <v>170</v>
          </cell>
          <cell r="B513">
            <v>388</v>
          </cell>
          <cell r="C513" t="str">
            <v>Jamaica</v>
          </cell>
          <cell r="D513">
            <v>0</v>
          </cell>
          <cell r="E513">
            <v>2</v>
          </cell>
          <cell r="F513" t="str">
            <v>Amro</v>
          </cell>
          <cell r="G513">
            <v>7</v>
          </cell>
          <cell r="H513" t="str">
            <v>lac</v>
          </cell>
          <cell r="I513">
            <v>1</v>
          </cell>
          <cell r="J513" t="str">
            <v>low and middle</v>
          </cell>
          <cell r="K513" t="str">
            <v>males</v>
          </cell>
          <cell r="L513" t="str">
            <v>1995-2000</v>
          </cell>
          <cell r="M513">
            <v>38.833</v>
          </cell>
          <cell r="N513">
            <v>4.111</v>
          </cell>
          <cell r="O513">
            <v>0.628</v>
          </cell>
          <cell r="P513">
            <v>1.6360000000000001</v>
          </cell>
          <cell r="Q513">
            <v>2.1559999999999997</v>
          </cell>
          <cell r="R513">
            <v>3.9290000000000003</v>
          </cell>
          <cell r="S513">
            <v>5.354</v>
          </cell>
          <cell r="T513">
            <v>21.019000000000002</v>
          </cell>
        </row>
        <row r="514">
          <cell r="A514">
            <v>69</v>
          </cell>
          <cell r="B514">
            <v>392</v>
          </cell>
          <cell r="C514" t="str">
            <v>Japan</v>
          </cell>
          <cell r="D514">
            <v>0</v>
          </cell>
          <cell r="E514">
            <v>6</v>
          </cell>
          <cell r="F514" t="str">
            <v>Wpro</v>
          </cell>
          <cell r="G514">
            <v>1</v>
          </cell>
          <cell r="H514" t="str">
            <v>eme</v>
          </cell>
          <cell r="I514">
            <v>4</v>
          </cell>
          <cell r="J514" t="str">
            <v>high</v>
          </cell>
          <cell r="K514" t="str">
            <v>males</v>
          </cell>
          <cell r="L514" t="str">
            <v>1995-2000</v>
          </cell>
          <cell r="M514">
            <v>2653.053</v>
          </cell>
          <cell r="N514">
            <v>20.883</v>
          </cell>
          <cell r="O514">
            <v>6.1690000000000005</v>
          </cell>
          <cell r="P514">
            <v>42.644000000000005</v>
          </cell>
          <cell r="Q514">
            <v>76.14699999999999</v>
          </cell>
          <cell r="R514">
            <v>344.07899999999995</v>
          </cell>
          <cell r="S514">
            <v>543.125</v>
          </cell>
          <cell r="T514">
            <v>1620.006</v>
          </cell>
        </row>
        <row r="515">
          <cell r="A515">
            <v>79</v>
          </cell>
          <cell r="B515">
            <v>398</v>
          </cell>
          <cell r="C515" t="str">
            <v>Kazakhstan</v>
          </cell>
          <cell r="D515">
            <v>0</v>
          </cell>
          <cell r="E515">
            <v>4</v>
          </cell>
          <cell r="F515" t="str">
            <v>Euro</v>
          </cell>
          <cell r="G515">
            <v>8</v>
          </cell>
          <cell r="H515" t="str">
            <v>mec</v>
          </cell>
          <cell r="I515">
            <v>1</v>
          </cell>
          <cell r="J515" t="str">
            <v>low and middle</v>
          </cell>
          <cell r="K515" t="str">
            <v>males</v>
          </cell>
          <cell r="L515" t="str">
            <v>1995-2000</v>
          </cell>
          <cell r="M515">
            <v>374.248</v>
          </cell>
          <cell r="N515">
            <v>36.342</v>
          </cell>
          <cell r="O515">
            <v>6.455</v>
          </cell>
          <cell r="P515">
            <v>23.403999999999996</v>
          </cell>
          <cell r="Q515">
            <v>47.402</v>
          </cell>
          <cell r="R515">
            <v>80.17699999999999</v>
          </cell>
          <cell r="S515">
            <v>84.65100000000001</v>
          </cell>
          <cell r="T515">
            <v>95.81700000000001</v>
          </cell>
        </row>
        <row r="516">
          <cell r="A516">
            <v>109</v>
          </cell>
          <cell r="B516">
            <v>400</v>
          </cell>
          <cell r="C516" t="str">
            <v>Jordan</v>
          </cell>
          <cell r="D516">
            <v>0</v>
          </cell>
          <cell r="E516">
            <v>3</v>
          </cell>
          <cell r="F516" t="str">
            <v>Emro</v>
          </cell>
          <cell r="G516">
            <v>8</v>
          </cell>
          <cell r="H516" t="str">
            <v>mec</v>
          </cell>
          <cell r="I516">
            <v>1</v>
          </cell>
          <cell r="J516" t="str">
            <v>low and middle</v>
          </cell>
          <cell r="K516" t="str">
            <v>males</v>
          </cell>
          <cell r="L516" t="str">
            <v>1995-2000</v>
          </cell>
          <cell r="M516">
            <v>77.96</v>
          </cell>
          <cell r="N516">
            <v>17.471</v>
          </cell>
          <cell r="O516">
            <v>2.306</v>
          </cell>
          <cell r="P516">
            <v>6.061</v>
          </cell>
          <cell r="Q516">
            <v>6.337999999999999</v>
          </cell>
          <cell r="R516">
            <v>10.687000000000001</v>
          </cell>
          <cell r="S516">
            <v>11.832</v>
          </cell>
          <cell r="T516">
            <v>23.265</v>
          </cell>
        </row>
        <row r="517">
          <cell r="A517">
            <v>12</v>
          </cell>
          <cell r="B517">
            <v>404</v>
          </cell>
          <cell r="C517" t="str">
            <v>Kenya</v>
          </cell>
          <cell r="D517">
            <v>0</v>
          </cell>
          <cell r="E517">
            <v>1</v>
          </cell>
          <cell r="F517" t="str">
            <v>Afro</v>
          </cell>
          <cell r="G517">
            <v>6</v>
          </cell>
          <cell r="H517" t="str">
            <v>ssa</v>
          </cell>
          <cell r="I517">
            <v>1</v>
          </cell>
          <cell r="J517" t="str">
            <v>low and middle</v>
          </cell>
          <cell r="K517" t="str">
            <v>males</v>
          </cell>
          <cell r="L517" t="str">
            <v>1995-2000</v>
          </cell>
          <cell r="M517">
            <v>891.142</v>
          </cell>
          <cell r="N517">
            <v>270.94</v>
          </cell>
          <cell r="O517">
            <v>72.127</v>
          </cell>
          <cell r="P517">
            <v>93.81700000000001</v>
          </cell>
          <cell r="Q517">
            <v>153.964</v>
          </cell>
          <cell r="R517">
            <v>125.412</v>
          </cell>
          <cell r="S517">
            <v>66.103</v>
          </cell>
          <cell r="T517">
            <v>108.779</v>
          </cell>
        </row>
        <row r="518">
          <cell r="A518">
            <v>68</v>
          </cell>
          <cell r="B518">
            <v>408</v>
          </cell>
          <cell r="C518" t="str">
            <v>Dem. People's Rep. of Korea</v>
          </cell>
          <cell r="D518">
            <v>0</v>
          </cell>
          <cell r="E518">
            <v>5</v>
          </cell>
          <cell r="F518" t="str">
            <v>Searo</v>
          </cell>
          <cell r="G518">
            <v>5</v>
          </cell>
          <cell r="H518" t="str">
            <v>oai</v>
          </cell>
          <cell r="I518">
            <v>1</v>
          </cell>
          <cell r="J518" t="str">
            <v>low and middle</v>
          </cell>
          <cell r="K518" t="str">
            <v>males</v>
          </cell>
          <cell r="L518" t="str">
            <v>1995-2000</v>
          </cell>
          <cell r="M518">
            <v>321.944</v>
          </cell>
          <cell r="N518">
            <v>33.221</v>
          </cell>
          <cell r="O518">
            <v>3.848</v>
          </cell>
          <cell r="P518">
            <v>15.618</v>
          </cell>
          <cell r="Q518">
            <v>31.243000000000002</v>
          </cell>
          <cell r="R518">
            <v>70.558</v>
          </cell>
          <cell r="S518">
            <v>74.69800000000001</v>
          </cell>
          <cell r="T518">
            <v>92.75800000000001</v>
          </cell>
        </row>
        <row r="519">
          <cell r="A519">
            <v>72</v>
          </cell>
          <cell r="B519">
            <v>410</v>
          </cell>
          <cell r="C519" t="str">
            <v>Republic of Korea</v>
          </cell>
          <cell r="D519">
            <v>0</v>
          </cell>
          <cell r="E519">
            <v>6</v>
          </cell>
          <cell r="F519" t="str">
            <v>Wpro</v>
          </cell>
          <cell r="G519">
            <v>5</v>
          </cell>
          <cell r="H519" t="str">
            <v>oai</v>
          </cell>
          <cell r="I519">
            <v>4</v>
          </cell>
          <cell r="J519" t="str">
            <v>high</v>
          </cell>
          <cell r="K519" t="str">
            <v>males</v>
          </cell>
          <cell r="L519" t="str">
            <v>1995-2000</v>
          </cell>
          <cell r="M519">
            <v>801.593</v>
          </cell>
          <cell r="N519">
            <v>25.487</v>
          </cell>
          <cell r="O519">
            <v>7.92</v>
          </cell>
          <cell r="P519">
            <v>36.791</v>
          </cell>
          <cell r="Q519">
            <v>83.785</v>
          </cell>
          <cell r="R519">
            <v>182.774</v>
          </cell>
          <cell r="S519">
            <v>192.209</v>
          </cell>
          <cell r="T519">
            <v>272.62699999999995</v>
          </cell>
        </row>
        <row r="520">
          <cell r="A520">
            <v>110</v>
          </cell>
          <cell r="B520">
            <v>414</v>
          </cell>
          <cell r="C520" t="str">
            <v>Kuwait</v>
          </cell>
          <cell r="D520">
            <v>0</v>
          </cell>
          <cell r="E520">
            <v>3</v>
          </cell>
          <cell r="F520" t="str">
            <v>Emro</v>
          </cell>
          <cell r="G520">
            <v>8</v>
          </cell>
          <cell r="H520" t="str">
            <v>mec</v>
          </cell>
          <cell r="I520">
            <v>4</v>
          </cell>
          <cell r="J520" t="str">
            <v>high</v>
          </cell>
          <cell r="K520" t="str">
            <v>males</v>
          </cell>
          <cell r="L520" t="str">
            <v>1995-2000</v>
          </cell>
          <cell r="M520">
            <v>12.31</v>
          </cell>
          <cell r="N520">
            <v>1.704</v>
          </cell>
          <cell r="O520">
            <v>0.367</v>
          </cell>
          <cell r="P520">
            <v>0.661</v>
          </cell>
          <cell r="Q520">
            <v>1.07</v>
          </cell>
          <cell r="R520">
            <v>2.564</v>
          </cell>
          <cell r="S520">
            <v>2.314</v>
          </cell>
          <cell r="T520">
            <v>3.63</v>
          </cell>
        </row>
        <row r="521">
          <cell r="A521">
            <v>80</v>
          </cell>
          <cell r="B521">
            <v>417</v>
          </cell>
          <cell r="C521" t="str">
            <v>Kyrgyzstan</v>
          </cell>
          <cell r="D521">
            <v>0</v>
          </cell>
          <cell r="E521">
            <v>4</v>
          </cell>
          <cell r="F521" t="str">
            <v>Euro</v>
          </cell>
          <cell r="G521">
            <v>8</v>
          </cell>
          <cell r="H521" t="str">
            <v>mec</v>
          </cell>
          <cell r="I521">
            <v>1</v>
          </cell>
          <cell r="J521" t="str">
            <v>low and middle</v>
          </cell>
          <cell r="K521" t="str">
            <v>males</v>
          </cell>
          <cell r="L521" t="str">
            <v>1995-2000</v>
          </cell>
          <cell r="M521">
            <v>92.424</v>
          </cell>
          <cell r="N521">
            <v>16.739</v>
          </cell>
          <cell r="O521">
            <v>2.21</v>
          </cell>
          <cell r="P521">
            <v>6.12</v>
          </cell>
          <cell r="Q521">
            <v>11.673</v>
          </cell>
          <cell r="R521">
            <v>14.471999999999998</v>
          </cell>
          <cell r="S521">
            <v>17.609</v>
          </cell>
          <cell r="T521">
            <v>23.601000000000003</v>
          </cell>
        </row>
        <row r="522">
          <cell r="A522">
            <v>93</v>
          </cell>
          <cell r="B522">
            <v>418</v>
          </cell>
          <cell r="C522" t="str">
            <v>Lao People's Dem. Republic</v>
          </cell>
          <cell r="D522">
            <v>0</v>
          </cell>
          <cell r="E522">
            <v>6</v>
          </cell>
          <cell r="F522" t="str">
            <v>Wpro</v>
          </cell>
          <cell r="G522">
            <v>5</v>
          </cell>
          <cell r="H522" t="str">
            <v>oai</v>
          </cell>
          <cell r="I522">
            <v>1</v>
          </cell>
          <cell r="J522" t="str">
            <v>low and middle</v>
          </cell>
          <cell r="K522" t="str">
            <v>males</v>
          </cell>
          <cell r="L522" t="str">
            <v>1995-2000</v>
          </cell>
          <cell r="M522">
            <v>179.639</v>
          </cell>
          <cell r="N522">
            <v>81.674</v>
          </cell>
          <cell r="O522">
            <v>14.610999999999999</v>
          </cell>
          <cell r="P522">
            <v>17.043</v>
          </cell>
          <cell r="Q522">
            <v>15.351000000000003</v>
          </cell>
          <cell r="R522">
            <v>17.038999999999998</v>
          </cell>
          <cell r="S522">
            <v>13.867</v>
          </cell>
          <cell r="T522">
            <v>20.054000000000002</v>
          </cell>
        </row>
        <row r="523">
          <cell r="A523">
            <v>111</v>
          </cell>
          <cell r="B523">
            <v>422</v>
          </cell>
          <cell r="C523" t="str">
            <v>Lebanon</v>
          </cell>
          <cell r="D523">
            <v>0</v>
          </cell>
          <cell r="E523">
            <v>3</v>
          </cell>
          <cell r="F523" t="str">
            <v>Emro</v>
          </cell>
          <cell r="G523">
            <v>8</v>
          </cell>
          <cell r="H523" t="str">
            <v>mec</v>
          </cell>
          <cell r="I523">
            <v>1</v>
          </cell>
          <cell r="J523" t="str">
            <v>low and middle</v>
          </cell>
          <cell r="K523" t="str">
            <v>males</v>
          </cell>
          <cell r="L523" t="str">
            <v>1995-2000</v>
          </cell>
          <cell r="M523">
            <v>52.682</v>
          </cell>
          <cell r="N523">
            <v>7.708</v>
          </cell>
          <cell r="O523">
            <v>1.073</v>
          </cell>
          <cell r="P523">
            <v>3.197</v>
          </cell>
          <cell r="Q523">
            <v>3.304</v>
          </cell>
          <cell r="R523">
            <v>6.099</v>
          </cell>
          <cell r="S523">
            <v>10.262</v>
          </cell>
          <cell r="T523">
            <v>21.039</v>
          </cell>
        </row>
        <row r="524">
          <cell r="A524">
            <v>43</v>
          </cell>
          <cell r="B524">
            <v>426</v>
          </cell>
          <cell r="C524" t="str">
            <v>Lesotho</v>
          </cell>
          <cell r="D524">
            <v>0</v>
          </cell>
          <cell r="E524">
            <v>1</v>
          </cell>
          <cell r="F524" t="str">
            <v>Afro</v>
          </cell>
          <cell r="G524">
            <v>6</v>
          </cell>
          <cell r="H524" t="str">
            <v>ssa</v>
          </cell>
          <cell r="I524">
            <v>1</v>
          </cell>
          <cell r="J524" t="str">
            <v>low and middle</v>
          </cell>
          <cell r="K524" t="str">
            <v>males</v>
          </cell>
          <cell r="L524" t="str">
            <v>1995-2000</v>
          </cell>
          <cell r="M524">
            <v>62.163</v>
          </cell>
          <cell r="N524">
            <v>24.108</v>
          </cell>
          <cell r="O524">
            <v>2.955</v>
          </cell>
          <cell r="P524">
            <v>3.9939999999999998</v>
          </cell>
          <cell r="Q524">
            <v>6.985</v>
          </cell>
          <cell r="R524">
            <v>8.242999999999999</v>
          </cell>
          <cell r="S524">
            <v>5.9879999999999995</v>
          </cell>
          <cell r="T524">
            <v>9.89</v>
          </cell>
        </row>
        <row r="525">
          <cell r="A525">
            <v>137</v>
          </cell>
          <cell r="B525">
            <v>428</v>
          </cell>
          <cell r="C525" t="str">
            <v>Latvia</v>
          </cell>
          <cell r="D525">
            <v>0</v>
          </cell>
          <cell r="E525">
            <v>4</v>
          </cell>
          <cell r="F525" t="str">
            <v>Euro</v>
          </cell>
          <cell r="G525">
            <v>2</v>
          </cell>
          <cell r="H525" t="str">
            <v>fse</v>
          </cell>
          <cell r="I525">
            <v>1</v>
          </cell>
          <cell r="J525" t="str">
            <v>low and middle</v>
          </cell>
          <cell r="K525" t="str">
            <v>males</v>
          </cell>
          <cell r="L525" t="str">
            <v>1995-2000</v>
          </cell>
          <cell r="M525">
            <v>84.818</v>
          </cell>
          <cell r="N525">
            <v>1.805</v>
          </cell>
          <cell r="O525">
            <v>0.874</v>
          </cell>
          <cell r="P525">
            <v>3.4160000000000004</v>
          </cell>
          <cell r="Q525">
            <v>7.89</v>
          </cell>
          <cell r="R525">
            <v>18.288</v>
          </cell>
          <cell r="S525">
            <v>21.247999999999998</v>
          </cell>
          <cell r="T525">
            <v>31.296999999999997</v>
          </cell>
        </row>
        <row r="526">
          <cell r="A526">
            <v>56</v>
          </cell>
          <cell r="B526">
            <v>430</v>
          </cell>
          <cell r="C526" t="str">
            <v>Liberia</v>
          </cell>
          <cell r="D526">
            <v>0</v>
          </cell>
          <cell r="E526">
            <v>1</v>
          </cell>
          <cell r="F526" t="str">
            <v>Afro</v>
          </cell>
          <cell r="G526">
            <v>6</v>
          </cell>
          <cell r="H526" t="str">
            <v>ssa</v>
          </cell>
          <cell r="I526">
            <v>1</v>
          </cell>
          <cell r="J526" t="str">
            <v>low and middle</v>
          </cell>
          <cell r="K526" t="str">
            <v>males</v>
          </cell>
          <cell r="L526" t="str">
            <v>1995-2000</v>
          </cell>
          <cell r="M526">
            <v>112.459</v>
          </cell>
          <cell r="N526">
            <v>53.172</v>
          </cell>
          <cell r="O526">
            <v>8.521</v>
          </cell>
          <cell r="P526">
            <v>10.428</v>
          </cell>
          <cell r="Q526">
            <v>9.607</v>
          </cell>
          <cell r="R526">
            <v>12.168</v>
          </cell>
          <cell r="S526">
            <v>8.578</v>
          </cell>
          <cell r="T526">
            <v>9.985</v>
          </cell>
        </row>
        <row r="527">
          <cell r="A527">
            <v>36</v>
          </cell>
          <cell r="B527">
            <v>434</v>
          </cell>
          <cell r="C527" t="str">
            <v>Libyan Arab Jamahiriya</v>
          </cell>
          <cell r="D527">
            <v>0</v>
          </cell>
          <cell r="E527">
            <v>3</v>
          </cell>
          <cell r="F527" t="str">
            <v>Emro</v>
          </cell>
          <cell r="G527">
            <v>8</v>
          </cell>
          <cell r="H527" t="str">
            <v>mec</v>
          </cell>
          <cell r="I527">
            <v>1</v>
          </cell>
          <cell r="J527" t="str">
            <v>low and middle</v>
          </cell>
          <cell r="K527" t="str">
            <v>males</v>
          </cell>
          <cell r="L527" t="str">
            <v>1995-2000</v>
          </cell>
          <cell r="M527">
            <v>71.721</v>
          </cell>
          <cell r="N527">
            <v>12.58</v>
          </cell>
          <cell r="O527">
            <v>1.387</v>
          </cell>
          <cell r="P527">
            <v>3.676</v>
          </cell>
          <cell r="Q527">
            <v>4.984</v>
          </cell>
          <cell r="R527">
            <v>14.525</v>
          </cell>
          <cell r="S527">
            <v>16.033</v>
          </cell>
          <cell r="T527">
            <v>18.536</v>
          </cell>
        </row>
        <row r="528">
          <cell r="A528">
            <v>138</v>
          </cell>
          <cell r="B528">
            <v>440</v>
          </cell>
          <cell r="C528" t="str">
            <v>Lithuania</v>
          </cell>
          <cell r="D528">
            <v>0</v>
          </cell>
          <cell r="E528">
            <v>4</v>
          </cell>
          <cell r="F528" t="str">
            <v>Euro</v>
          </cell>
          <cell r="G528">
            <v>2</v>
          </cell>
          <cell r="H528" t="str">
            <v>fse</v>
          </cell>
          <cell r="I528">
            <v>1</v>
          </cell>
          <cell r="J528" t="str">
            <v>low and middle</v>
          </cell>
          <cell r="K528" t="str">
            <v>males</v>
          </cell>
          <cell r="L528" t="str">
            <v>1995-2000</v>
          </cell>
          <cell r="M528">
            <v>116.166</v>
          </cell>
          <cell r="N528">
            <v>2.963</v>
          </cell>
          <cell r="O528">
            <v>0.913</v>
          </cell>
          <cell r="P528">
            <v>4.634</v>
          </cell>
          <cell r="Q528">
            <v>12.2</v>
          </cell>
          <cell r="R528">
            <v>23.562</v>
          </cell>
          <cell r="S528">
            <v>26.45</v>
          </cell>
          <cell r="T528">
            <v>45.443999999999996</v>
          </cell>
        </row>
        <row r="529">
          <cell r="A529">
            <v>159</v>
          </cell>
          <cell r="B529">
            <v>442</v>
          </cell>
          <cell r="C529" t="str">
            <v>Luxembourg</v>
          </cell>
          <cell r="D529">
            <v>0</v>
          </cell>
          <cell r="E529">
            <v>4</v>
          </cell>
          <cell r="F529" t="str">
            <v>Euro</v>
          </cell>
          <cell r="G529">
            <v>1</v>
          </cell>
          <cell r="H529" t="str">
            <v>eme</v>
          </cell>
          <cell r="I529">
            <v>4</v>
          </cell>
          <cell r="J529" t="str">
            <v>high</v>
          </cell>
          <cell r="K529" t="str">
            <v>males</v>
          </cell>
          <cell r="L529" t="str">
            <v>1995-2000</v>
          </cell>
          <cell r="M529">
            <v>10.155</v>
          </cell>
          <cell r="N529">
            <v>0.118</v>
          </cell>
          <cell r="O529">
            <v>0.024</v>
          </cell>
          <cell r="P529">
            <v>0.195</v>
          </cell>
          <cell r="Q529">
            <v>0.34199999999999997</v>
          </cell>
          <cell r="R529">
            <v>1.323</v>
          </cell>
          <cell r="S529">
            <v>2.122</v>
          </cell>
          <cell r="T529">
            <v>6.031</v>
          </cell>
        </row>
        <row r="530">
          <cell r="A530">
            <v>70</v>
          </cell>
          <cell r="B530">
            <v>446</v>
          </cell>
          <cell r="C530" t="str">
            <v>Macau</v>
          </cell>
          <cell r="G530">
            <v>5</v>
          </cell>
          <cell r="H530" t="str">
            <v>oai</v>
          </cell>
          <cell r="I530">
            <v>4</v>
          </cell>
          <cell r="J530" t="str">
            <v>high</v>
          </cell>
          <cell r="K530" t="str">
            <v>males</v>
          </cell>
          <cell r="L530" t="str">
            <v>1995-2000</v>
          </cell>
          <cell r="M530">
            <v>5.308</v>
          </cell>
          <cell r="N530">
            <v>0.186</v>
          </cell>
          <cell r="O530">
            <v>0.033</v>
          </cell>
          <cell r="P530">
            <v>0.10400000000000001</v>
          </cell>
          <cell r="Q530">
            <v>0.279</v>
          </cell>
          <cell r="R530">
            <v>0.756</v>
          </cell>
          <cell r="S530">
            <v>0.965</v>
          </cell>
          <cell r="T530">
            <v>2.985</v>
          </cell>
        </row>
        <row r="531">
          <cell r="A531">
            <v>13</v>
          </cell>
          <cell r="B531">
            <v>450</v>
          </cell>
          <cell r="C531" t="str">
            <v>Madagascar</v>
          </cell>
          <cell r="D531">
            <v>0</v>
          </cell>
          <cell r="E531">
            <v>1</v>
          </cell>
          <cell r="F531" t="str">
            <v>Afro</v>
          </cell>
          <cell r="G531">
            <v>6</v>
          </cell>
          <cell r="H531" t="str">
            <v>ssa</v>
          </cell>
          <cell r="I531">
            <v>1</v>
          </cell>
          <cell r="J531" t="str">
            <v>low and middle</v>
          </cell>
          <cell r="K531" t="str">
            <v>males</v>
          </cell>
          <cell r="L531" t="str">
            <v>1995-2000</v>
          </cell>
          <cell r="M531">
            <v>419.9</v>
          </cell>
          <cell r="N531">
            <v>185.942</v>
          </cell>
          <cell r="O531">
            <v>20.208</v>
          </cell>
          <cell r="P531">
            <v>36.522</v>
          </cell>
          <cell r="Q531">
            <v>36.405</v>
          </cell>
          <cell r="R531">
            <v>41.244</v>
          </cell>
          <cell r="S531">
            <v>36.069</v>
          </cell>
          <cell r="T531">
            <v>63.51</v>
          </cell>
        </row>
        <row r="532">
          <cell r="A532">
            <v>14</v>
          </cell>
          <cell r="B532">
            <v>454</v>
          </cell>
          <cell r="C532" t="str">
            <v>Malawi</v>
          </cell>
          <cell r="D532">
            <v>0</v>
          </cell>
          <cell r="E532">
            <v>1</v>
          </cell>
          <cell r="F532" t="str">
            <v>Afro</v>
          </cell>
          <cell r="G532">
            <v>6</v>
          </cell>
          <cell r="H532" t="str">
            <v>ssa</v>
          </cell>
          <cell r="I532">
            <v>1</v>
          </cell>
          <cell r="J532" t="str">
            <v>low and middle</v>
          </cell>
          <cell r="K532" t="str">
            <v>males</v>
          </cell>
          <cell r="L532" t="str">
            <v>1995-2000</v>
          </cell>
          <cell r="M532">
            <v>593.596</v>
          </cell>
          <cell r="N532">
            <v>282.057</v>
          </cell>
          <cell r="O532">
            <v>57.904</v>
          </cell>
          <cell r="P532">
            <v>43.439</v>
          </cell>
          <cell r="Q532">
            <v>76.986</v>
          </cell>
          <cell r="R532">
            <v>66.69800000000001</v>
          </cell>
          <cell r="S532">
            <v>30.615</v>
          </cell>
          <cell r="T532">
            <v>35.897</v>
          </cell>
        </row>
        <row r="533">
          <cell r="A533">
            <v>94</v>
          </cell>
          <cell r="B533">
            <v>458</v>
          </cell>
          <cell r="C533" t="str">
            <v>Malaysia</v>
          </cell>
          <cell r="D533">
            <v>0</v>
          </cell>
          <cell r="E533">
            <v>6</v>
          </cell>
          <cell r="F533" t="str">
            <v>Wpro</v>
          </cell>
          <cell r="G533">
            <v>5</v>
          </cell>
          <cell r="H533" t="str">
            <v>oai</v>
          </cell>
          <cell r="I533">
            <v>1</v>
          </cell>
          <cell r="J533" t="str">
            <v>low and middle</v>
          </cell>
          <cell r="K533" t="str">
            <v>males</v>
          </cell>
          <cell r="L533" t="str">
            <v>1995-2000</v>
          </cell>
          <cell r="M533">
            <v>284.794</v>
          </cell>
          <cell r="N533">
            <v>22.777</v>
          </cell>
          <cell r="O533">
            <v>5.543</v>
          </cell>
          <cell r="P533">
            <v>20.731</v>
          </cell>
          <cell r="Q533">
            <v>26.9</v>
          </cell>
          <cell r="R533">
            <v>51.598</v>
          </cell>
          <cell r="S533">
            <v>58.818</v>
          </cell>
          <cell r="T533">
            <v>98.42699999999999</v>
          </cell>
        </row>
        <row r="534">
          <cell r="A534">
            <v>81</v>
          </cell>
          <cell r="B534">
            <v>462</v>
          </cell>
          <cell r="C534" t="str">
            <v>Maldives</v>
          </cell>
          <cell r="D534">
            <v>0</v>
          </cell>
          <cell r="E534">
            <v>5</v>
          </cell>
          <cell r="F534" t="str">
            <v>Searo</v>
          </cell>
          <cell r="G534">
            <v>5</v>
          </cell>
          <cell r="H534" t="str">
            <v>oai</v>
          </cell>
          <cell r="I534">
            <v>1</v>
          </cell>
          <cell r="J534" t="str">
            <v>low and middle</v>
          </cell>
          <cell r="K534" t="str">
            <v>males</v>
          </cell>
          <cell r="L534" t="str">
            <v>1995-2000</v>
          </cell>
          <cell r="M534">
            <v>4.571</v>
          </cell>
          <cell r="N534">
            <v>1.263</v>
          </cell>
          <cell r="O534">
            <v>0.162</v>
          </cell>
          <cell r="P534">
            <v>0.32799999999999996</v>
          </cell>
          <cell r="Q534">
            <v>0.321</v>
          </cell>
          <cell r="R534">
            <v>0.542</v>
          </cell>
          <cell r="S534">
            <v>0.729</v>
          </cell>
          <cell r="T534">
            <v>1.2259999999999998</v>
          </cell>
        </row>
        <row r="535">
          <cell r="A535">
            <v>57</v>
          </cell>
          <cell r="B535">
            <v>466</v>
          </cell>
          <cell r="C535" t="str">
            <v>Mali</v>
          </cell>
          <cell r="D535">
            <v>0</v>
          </cell>
          <cell r="E535">
            <v>1</v>
          </cell>
          <cell r="F535" t="str">
            <v>Afro</v>
          </cell>
          <cell r="G535">
            <v>6</v>
          </cell>
          <cell r="H535" t="str">
            <v>ssa</v>
          </cell>
          <cell r="I535">
            <v>1</v>
          </cell>
          <cell r="J535" t="str">
            <v>low and middle</v>
          </cell>
          <cell r="K535" t="str">
            <v>males</v>
          </cell>
          <cell r="L535" t="str">
            <v>1995-2000</v>
          </cell>
          <cell r="M535">
            <v>434.639</v>
          </cell>
          <cell r="N535">
            <v>297.746</v>
          </cell>
          <cell r="O535">
            <v>30.116</v>
          </cell>
          <cell r="P535">
            <v>26.433999999999997</v>
          </cell>
          <cell r="Q535">
            <v>17.534</v>
          </cell>
          <cell r="R535">
            <v>17.31</v>
          </cell>
          <cell r="S535">
            <v>16.1</v>
          </cell>
          <cell r="T535">
            <v>29.398999999999997</v>
          </cell>
        </row>
        <row r="536">
          <cell r="A536">
            <v>148</v>
          </cell>
          <cell r="B536">
            <v>470</v>
          </cell>
          <cell r="C536" t="str">
            <v>Malta</v>
          </cell>
          <cell r="D536">
            <v>0</v>
          </cell>
          <cell r="E536">
            <v>4</v>
          </cell>
          <cell r="F536" t="str">
            <v>Euro</v>
          </cell>
          <cell r="G536">
            <v>8</v>
          </cell>
          <cell r="H536" t="str">
            <v>mec</v>
          </cell>
          <cell r="I536">
            <v>1</v>
          </cell>
          <cell r="J536" t="str">
            <v>low and middle</v>
          </cell>
          <cell r="K536" t="str">
            <v>males</v>
          </cell>
          <cell r="L536" t="str">
            <v>1995-2000</v>
          </cell>
          <cell r="M536">
            <v>7.472</v>
          </cell>
          <cell r="N536">
            <v>0.142</v>
          </cell>
          <cell r="O536">
            <v>0.025</v>
          </cell>
          <cell r="P536">
            <v>0.122</v>
          </cell>
          <cell r="Q536">
            <v>0.195</v>
          </cell>
          <cell r="R536">
            <v>0.815</v>
          </cell>
          <cell r="S536">
            <v>1.42</v>
          </cell>
          <cell r="T536">
            <v>4.753</v>
          </cell>
        </row>
        <row r="537">
          <cell r="A537">
            <v>171</v>
          </cell>
          <cell r="B537">
            <v>474</v>
          </cell>
          <cell r="C537" t="str">
            <v>Martinique</v>
          </cell>
          <cell r="G537">
            <v>7</v>
          </cell>
          <cell r="H537" t="str">
            <v>lac</v>
          </cell>
          <cell r="I537">
            <v>4</v>
          </cell>
          <cell r="J537" t="str">
            <v>high</v>
          </cell>
          <cell r="K537" t="str">
            <v>males</v>
          </cell>
          <cell r="L537" t="str">
            <v>1995-2000</v>
          </cell>
          <cell r="M537">
            <v>6.403</v>
          </cell>
          <cell r="N537">
            <v>0.14</v>
          </cell>
          <cell r="O537">
            <v>0.03</v>
          </cell>
          <cell r="P537">
            <v>0.242</v>
          </cell>
          <cell r="Q537">
            <v>0.40700000000000003</v>
          </cell>
          <cell r="R537">
            <v>0.779</v>
          </cell>
          <cell r="S537">
            <v>1.179</v>
          </cell>
          <cell r="T537">
            <v>3.6259999999999994</v>
          </cell>
        </row>
        <row r="538">
          <cell r="A538">
            <v>58</v>
          </cell>
          <cell r="B538">
            <v>478</v>
          </cell>
          <cell r="C538" t="str">
            <v>Mauritania</v>
          </cell>
          <cell r="D538">
            <v>0</v>
          </cell>
          <cell r="E538">
            <v>1</v>
          </cell>
          <cell r="F538" t="str">
            <v>Afro</v>
          </cell>
          <cell r="G538">
            <v>6</v>
          </cell>
          <cell r="H538" t="str">
            <v>ssa</v>
          </cell>
          <cell r="I538">
            <v>1</v>
          </cell>
          <cell r="J538" t="str">
            <v>low and middle</v>
          </cell>
          <cell r="K538" t="str">
            <v>males</v>
          </cell>
          <cell r="L538" t="str">
            <v>1995-2000</v>
          </cell>
          <cell r="M538">
            <v>86.247</v>
          </cell>
          <cell r="N538">
            <v>40.324</v>
          </cell>
          <cell r="O538">
            <v>7.007</v>
          </cell>
          <cell r="P538">
            <v>8.806</v>
          </cell>
          <cell r="Q538">
            <v>7.2379999999999995</v>
          </cell>
          <cell r="R538">
            <v>7.303</v>
          </cell>
          <cell r="S538">
            <v>6.07</v>
          </cell>
          <cell r="T538">
            <v>9.499</v>
          </cell>
        </row>
        <row r="539">
          <cell r="A539">
            <v>15</v>
          </cell>
          <cell r="B539">
            <v>480</v>
          </cell>
          <cell r="C539" t="str">
            <v>Mauritius (2)</v>
          </cell>
          <cell r="D539">
            <v>0</v>
          </cell>
          <cell r="E539">
            <v>1</v>
          </cell>
          <cell r="F539" t="str">
            <v>Afro</v>
          </cell>
          <cell r="G539">
            <v>5</v>
          </cell>
          <cell r="H539" t="str">
            <v>oai</v>
          </cell>
          <cell r="I539">
            <v>1</v>
          </cell>
          <cell r="J539" t="str">
            <v>low and middle</v>
          </cell>
          <cell r="K539" t="str">
            <v>males</v>
          </cell>
          <cell r="L539" t="str">
            <v>1995-2000</v>
          </cell>
          <cell r="M539">
            <v>20.752</v>
          </cell>
          <cell r="N539">
            <v>1.043</v>
          </cell>
          <cell r="O539">
            <v>0.135</v>
          </cell>
          <cell r="P539">
            <v>0.819</v>
          </cell>
          <cell r="Q539">
            <v>2.234</v>
          </cell>
          <cell r="R539">
            <v>4.392</v>
          </cell>
          <cell r="S539">
            <v>4.457</v>
          </cell>
          <cell r="T539">
            <v>7.672</v>
          </cell>
        </row>
        <row r="540">
          <cell r="A540">
            <v>181</v>
          </cell>
          <cell r="B540">
            <v>484</v>
          </cell>
          <cell r="C540" t="str">
            <v>Mexico</v>
          </cell>
          <cell r="D540">
            <v>0</v>
          </cell>
          <cell r="E540">
            <v>2</v>
          </cell>
          <cell r="F540" t="str">
            <v>Amro</v>
          </cell>
          <cell r="G540">
            <v>7</v>
          </cell>
          <cell r="H540" t="str">
            <v>lac</v>
          </cell>
          <cell r="I540">
            <v>1</v>
          </cell>
          <cell r="J540" t="str">
            <v>low and middle</v>
          </cell>
          <cell r="K540" t="str">
            <v>males</v>
          </cell>
          <cell r="L540" t="str">
            <v>1995-2000</v>
          </cell>
          <cell r="M540">
            <v>1358.856</v>
          </cell>
          <cell r="N540">
            <v>247.254</v>
          </cell>
          <cell r="O540">
            <v>32.063</v>
          </cell>
          <cell r="P540">
            <v>135.795</v>
          </cell>
          <cell r="Q540">
            <v>158.132</v>
          </cell>
          <cell r="R540">
            <v>199.05700000000002</v>
          </cell>
          <cell r="S540">
            <v>181.378</v>
          </cell>
          <cell r="T540">
            <v>405.1770000000001</v>
          </cell>
        </row>
        <row r="541">
          <cell r="A541">
            <v>71</v>
          </cell>
          <cell r="B541">
            <v>496</v>
          </cell>
          <cell r="C541" t="str">
            <v>Mongolia</v>
          </cell>
          <cell r="D541">
            <v>0</v>
          </cell>
          <cell r="E541">
            <v>6</v>
          </cell>
          <cell r="F541" t="str">
            <v>Wpro</v>
          </cell>
          <cell r="G541">
            <v>5</v>
          </cell>
          <cell r="H541" t="str">
            <v>oai</v>
          </cell>
          <cell r="I541">
            <v>1</v>
          </cell>
          <cell r="J541" t="str">
            <v>low and middle</v>
          </cell>
          <cell r="K541" t="str">
            <v>males</v>
          </cell>
          <cell r="L541" t="str">
            <v>1995-2000</v>
          </cell>
          <cell r="M541">
            <v>42.685</v>
          </cell>
          <cell r="N541">
            <v>10.771</v>
          </cell>
          <cell r="O541">
            <v>1.157</v>
          </cell>
          <cell r="P541">
            <v>2.214</v>
          </cell>
          <cell r="Q541">
            <v>3.5220000000000002</v>
          </cell>
          <cell r="R541">
            <v>6.261</v>
          </cell>
          <cell r="S541">
            <v>6.947</v>
          </cell>
          <cell r="T541">
            <v>11.812999999999999</v>
          </cell>
        </row>
        <row r="542">
          <cell r="A542">
            <v>126</v>
          </cell>
          <cell r="B542">
            <v>498</v>
          </cell>
          <cell r="C542" t="str">
            <v>Republic of Moldova</v>
          </cell>
          <cell r="D542">
            <v>0</v>
          </cell>
          <cell r="E542">
            <v>4</v>
          </cell>
          <cell r="F542" t="str">
            <v>Euro</v>
          </cell>
          <cell r="G542">
            <v>2</v>
          </cell>
          <cell r="H542" t="str">
            <v>fse</v>
          </cell>
          <cell r="I542">
            <v>1</v>
          </cell>
          <cell r="J542" t="str">
            <v>low and middle</v>
          </cell>
          <cell r="K542" t="str">
            <v>males</v>
          </cell>
          <cell r="L542" t="str">
            <v>1995-2000</v>
          </cell>
          <cell r="M542">
            <v>120.872</v>
          </cell>
          <cell r="N542">
            <v>6.108</v>
          </cell>
          <cell r="O542">
            <v>1.306</v>
          </cell>
          <cell r="P542">
            <v>5.84</v>
          </cell>
          <cell r="Q542">
            <v>12.327</v>
          </cell>
          <cell r="R542">
            <v>24.31</v>
          </cell>
          <cell r="S542">
            <v>27.497</v>
          </cell>
          <cell r="T542">
            <v>43.484</v>
          </cell>
        </row>
        <row r="543">
          <cell r="A543">
            <v>37</v>
          </cell>
          <cell r="B543">
            <v>504</v>
          </cell>
          <cell r="C543" t="str">
            <v>Morocco</v>
          </cell>
          <cell r="D543">
            <v>0</v>
          </cell>
          <cell r="E543">
            <v>3</v>
          </cell>
          <cell r="F543" t="str">
            <v>Emro</v>
          </cell>
          <cell r="G543">
            <v>8</v>
          </cell>
          <cell r="H543" t="str">
            <v>mec</v>
          </cell>
          <cell r="I543">
            <v>1</v>
          </cell>
          <cell r="J543" t="str">
            <v>low and middle</v>
          </cell>
          <cell r="K543" t="str">
            <v>males</v>
          </cell>
          <cell r="L543" t="str">
            <v>1995-2000</v>
          </cell>
          <cell r="M543">
            <v>493.94</v>
          </cell>
          <cell r="N543">
            <v>129.207</v>
          </cell>
          <cell r="O543">
            <v>15.091000000000001</v>
          </cell>
          <cell r="P543">
            <v>36.748</v>
          </cell>
          <cell r="Q543">
            <v>37.955</v>
          </cell>
          <cell r="R543">
            <v>54.473</v>
          </cell>
          <cell r="S543">
            <v>69.399</v>
          </cell>
          <cell r="T543">
            <v>151.067</v>
          </cell>
        </row>
        <row r="544">
          <cell r="A544">
            <v>16</v>
          </cell>
          <cell r="B544">
            <v>508</v>
          </cell>
          <cell r="C544" t="str">
            <v>Mozambique</v>
          </cell>
          <cell r="D544">
            <v>0</v>
          </cell>
          <cell r="E544">
            <v>1</v>
          </cell>
          <cell r="F544" t="str">
            <v>Afro</v>
          </cell>
          <cell r="G544">
            <v>6</v>
          </cell>
          <cell r="H544" t="str">
            <v>ssa</v>
          </cell>
          <cell r="I544">
            <v>1</v>
          </cell>
          <cell r="J544" t="str">
            <v>low and middle</v>
          </cell>
          <cell r="K544" t="str">
            <v>males</v>
          </cell>
          <cell r="L544" t="str">
            <v>1995-2000</v>
          </cell>
          <cell r="M544">
            <v>899.598</v>
          </cell>
          <cell r="N544">
            <v>401.849</v>
          </cell>
          <cell r="O544">
            <v>82.126</v>
          </cell>
          <cell r="P544">
            <v>80.062</v>
          </cell>
          <cell r="Q544">
            <v>101.414</v>
          </cell>
          <cell r="R544">
            <v>96.38100000000001</v>
          </cell>
          <cell r="S544">
            <v>60.012</v>
          </cell>
          <cell r="T544">
            <v>77.75399999999999</v>
          </cell>
        </row>
        <row r="545">
          <cell r="A545">
            <v>112</v>
          </cell>
          <cell r="B545">
            <v>512</v>
          </cell>
          <cell r="C545" t="str">
            <v>Oman</v>
          </cell>
          <cell r="D545">
            <v>0</v>
          </cell>
          <cell r="E545">
            <v>3</v>
          </cell>
          <cell r="F545" t="str">
            <v>Emro</v>
          </cell>
          <cell r="G545">
            <v>8</v>
          </cell>
          <cell r="H545" t="str">
            <v>mec</v>
          </cell>
          <cell r="I545">
            <v>1</v>
          </cell>
          <cell r="J545" t="str">
            <v>low and middle</v>
          </cell>
          <cell r="K545" t="str">
            <v>males</v>
          </cell>
          <cell r="L545" t="str">
            <v>1995-2000</v>
          </cell>
          <cell r="M545">
            <v>29.431</v>
          </cell>
          <cell r="N545">
            <v>7.615</v>
          </cell>
          <cell r="O545">
            <v>0.9279999999999999</v>
          </cell>
          <cell r="P545">
            <v>1.8719999999999999</v>
          </cell>
          <cell r="Q545">
            <v>2.492</v>
          </cell>
          <cell r="R545">
            <v>5.44</v>
          </cell>
          <cell r="S545">
            <v>4.1530000000000005</v>
          </cell>
          <cell r="T545">
            <v>6.931</v>
          </cell>
        </row>
        <row r="546">
          <cell r="A546">
            <v>44</v>
          </cell>
          <cell r="B546">
            <v>516</v>
          </cell>
          <cell r="C546" t="str">
            <v>Namibia</v>
          </cell>
          <cell r="D546">
            <v>0</v>
          </cell>
          <cell r="E546">
            <v>1</v>
          </cell>
          <cell r="F546" t="str">
            <v>Afro</v>
          </cell>
          <cell r="G546">
            <v>6</v>
          </cell>
          <cell r="H546" t="str">
            <v>ssa</v>
          </cell>
          <cell r="I546">
            <v>1</v>
          </cell>
          <cell r="J546" t="str">
            <v>low and middle</v>
          </cell>
          <cell r="K546" t="str">
            <v>males</v>
          </cell>
          <cell r="L546" t="str">
            <v>1995-2000</v>
          </cell>
          <cell r="M546">
            <v>55.457</v>
          </cell>
          <cell r="N546">
            <v>18.358</v>
          </cell>
          <cell r="O546">
            <v>3.798</v>
          </cell>
          <cell r="P546">
            <v>5.215</v>
          </cell>
          <cell r="Q546">
            <v>8.257</v>
          </cell>
          <cell r="R546">
            <v>7.83</v>
          </cell>
          <cell r="S546">
            <v>4.838</v>
          </cell>
          <cell r="T546">
            <v>7.1610000000000005</v>
          </cell>
        </row>
        <row r="547">
          <cell r="A547">
            <v>82</v>
          </cell>
          <cell r="B547">
            <v>524</v>
          </cell>
          <cell r="C547" t="str">
            <v>Nepal</v>
          </cell>
          <cell r="D547">
            <v>0</v>
          </cell>
          <cell r="E547">
            <v>5</v>
          </cell>
          <cell r="F547" t="str">
            <v>Searo</v>
          </cell>
          <cell r="G547">
            <v>5</v>
          </cell>
          <cell r="H547" t="str">
            <v>oai</v>
          </cell>
          <cell r="I547">
            <v>1</v>
          </cell>
          <cell r="J547" t="str">
            <v>low and middle</v>
          </cell>
          <cell r="K547" t="str">
            <v>males</v>
          </cell>
          <cell r="L547" t="str">
            <v>1995-2000</v>
          </cell>
          <cell r="M547">
            <v>615.774</v>
          </cell>
          <cell r="N547">
            <v>220.426</v>
          </cell>
          <cell r="O547">
            <v>28.588</v>
          </cell>
          <cell r="P547">
            <v>50.7</v>
          </cell>
          <cell r="Q547">
            <v>48.95</v>
          </cell>
          <cell r="R547">
            <v>75.85</v>
          </cell>
          <cell r="S547">
            <v>74.512</v>
          </cell>
          <cell r="T547">
            <v>116.74800000000002</v>
          </cell>
        </row>
        <row r="548">
          <cell r="A548">
            <v>160</v>
          </cell>
          <cell r="B548">
            <v>528</v>
          </cell>
          <cell r="C548" t="str">
            <v>Netherlands</v>
          </cell>
          <cell r="D548">
            <v>0</v>
          </cell>
          <cell r="E548">
            <v>4</v>
          </cell>
          <cell r="F548" t="str">
            <v>Euro</v>
          </cell>
          <cell r="G548">
            <v>1</v>
          </cell>
          <cell r="H548" t="str">
            <v>eme</v>
          </cell>
          <cell r="I548">
            <v>4</v>
          </cell>
          <cell r="J548" t="str">
            <v>high</v>
          </cell>
          <cell r="K548" t="str">
            <v>males</v>
          </cell>
          <cell r="L548" t="str">
            <v>1995-2000</v>
          </cell>
          <cell r="M548">
            <v>342.746</v>
          </cell>
          <cell r="N548">
            <v>4.075</v>
          </cell>
          <cell r="O548">
            <v>0.895</v>
          </cell>
          <cell r="P548">
            <v>4.666</v>
          </cell>
          <cell r="Q548">
            <v>11.184000000000001</v>
          </cell>
          <cell r="R548">
            <v>38.294</v>
          </cell>
          <cell r="S548">
            <v>64.453</v>
          </cell>
          <cell r="T548">
            <v>219.179</v>
          </cell>
        </row>
        <row r="549">
          <cell r="A549">
            <v>172</v>
          </cell>
          <cell r="B549">
            <v>530</v>
          </cell>
          <cell r="C549" t="str">
            <v>Netherlands Antilles</v>
          </cell>
          <cell r="G549">
            <v>7</v>
          </cell>
          <cell r="H549" t="str">
            <v>lac</v>
          </cell>
          <cell r="I549">
            <v>4</v>
          </cell>
          <cell r="J549" t="str">
            <v>high</v>
          </cell>
          <cell r="K549" t="str">
            <v>males</v>
          </cell>
          <cell r="L549" t="str">
            <v>1995-2000</v>
          </cell>
          <cell r="M549">
            <v>3.409</v>
          </cell>
          <cell r="N549">
            <v>0.188</v>
          </cell>
          <cell r="O549">
            <v>0.027</v>
          </cell>
          <cell r="P549">
            <v>0.09</v>
          </cell>
          <cell r="Q549">
            <v>0.16399999999999998</v>
          </cell>
          <cell r="R549">
            <v>0.502</v>
          </cell>
          <cell r="S549">
            <v>0.661</v>
          </cell>
          <cell r="T549">
            <v>1.777</v>
          </cell>
        </row>
        <row r="550">
          <cell r="A550">
            <v>206</v>
          </cell>
          <cell r="B550">
            <v>540</v>
          </cell>
          <cell r="C550" t="str">
            <v>New Caledonia</v>
          </cell>
          <cell r="G550">
            <v>5</v>
          </cell>
          <cell r="H550" t="str">
            <v>oai</v>
          </cell>
          <cell r="I550">
            <v>4</v>
          </cell>
          <cell r="J550" t="str">
            <v>high</v>
          </cell>
          <cell r="K550" t="str">
            <v>males</v>
          </cell>
          <cell r="L550" t="str">
            <v>1995-2000</v>
          </cell>
          <cell r="M550">
            <v>3.345</v>
          </cell>
          <cell r="N550">
            <v>0.195</v>
          </cell>
          <cell r="O550">
            <v>0.045</v>
          </cell>
          <cell r="P550">
            <v>0.27</v>
          </cell>
          <cell r="Q550">
            <v>0.276</v>
          </cell>
          <cell r="R550">
            <v>0.657</v>
          </cell>
          <cell r="S550">
            <v>0.715</v>
          </cell>
          <cell r="T550">
            <v>1.187</v>
          </cell>
        </row>
        <row r="551">
          <cell r="A551">
            <v>209</v>
          </cell>
          <cell r="B551">
            <v>548</v>
          </cell>
          <cell r="C551" t="str">
            <v>Vanuatu</v>
          </cell>
          <cell r="D551">
            <v>0</v>
          </cell>
          <cell r="E551">
            <v>6</v>
          </cell>
          <cell r="F551" t="str">
            <v>Wpro</v>
          </cell>
          <cell r="G551">
            <v>5</v>
          </cell>
          <cell r="H551" t="str">
            <v>oai</v>
          </cell>
          <cell r="I551">
            <v>1</v>
          </cell>
          <cell r="J551" t="str">
            <v>low and middle</v>
          </cell>
          <cell r="K551" t="str">
            <v>males</v>
          </cell>
          <cell r="L551" t="str">
            <v>1995-2000</v>
          </cell>
          <cell r="M551">
            <v>3.17</v>
          </cell>
          <cell r="N551">
            <v>0.822</v>
          </cell>
          <cell r="O551">
            <v>0.107</v>
          </cell>
          <cell r="P551">
            <v>0.213</v>
          </cell>
          <cell r="Q551">
            <v>0.22</v>
          </cell>
          <cell r="R551">
            <v>0.42</v>
          </cell>
          <cell r="S551">
            <v>0.41600000000000004</v>
          </cell>
          <cell r="T551">
            <v>0.972</v>
          </cell>
        </row>
        <row r="552">
          <cell r="A552">
            <v>203</v>
          </cell>
          <cell r="B552">
            <v>554</v>
          </cell>
          <cell r="C552" t="str">
            <v>New Zealand</v>
          </cell>
          <cell r="D552">
            <v>0</v>
          </cell>
          <cell r="E552">
            <v>6</v>
          </cell>
          <cell r="F552" t="str">
            <v>Wpro</v>
          </cell>
          <cell r="G552">
            <v>1</v>
          </cell>
          <cell r="H552" t="str">
            <v>eme</v>
          </cell>
          <cell r="I552">
            <v>4</v>
          </cell>
          <cell r="J552" t="str">
            <v>high</v>
          </cell>
          <cell r="K552" t="str">
            <v>males</v>
          </cell>
          <cell r="L552" t="str">
            <v>1995-2000</v>
          </cell>
          <cell r="M552">
            <v>77.643</v>
          </cell>
          <cell r="N552">
            <v>1.325</v>
          </cell>
          <cell r="O552">
            <v>0.351</v>
          </cell>
          <cell r="P552">
            <v>2.7860000000000005</v>
          </cell>
          <cell r="Q552">
            <v>3.39</v>
          </cell>
          <cell r="R552">
            <v>8.721</v>
          </cell>
          <cell r="S552">
            <v>13.507000000000001</v>
          </cell>
          <cell r="T552">
            <v>47.562999999999995</v>
          </cell>
        </row>
        <row r="553">
          <cell r="A553">
            <v>182</v>
          </cell>
          <cell r="B553">
            <v>558</v>
          </cell>
          <cell r="C553" t="str">
            <v>Nicaragua</v>
          </cell>
          <cell r="D553">
            <v>0</v>
          </cell>
          <cell r="E553">
            <v>2</v>
          </cell>
          <cell r="F553" t="str">
            <v>Amro</v>
          </cell>
          <cell r="G553">
            <v>7</v>
          </cell>
          <cell r="H553" t="str">
            <v>lac</v>
          </cell>
          <cell r="I553">
            <v>1</v>
          </cell>
          <cell r="J553" t="str">
            <v>low and middle</v>
          </cell>
          <cell r="K553" t="str">
            <v>males</v>
          </cell>
          <cell r="L553" t="str">
            <v>1995-2000</v>
          </cell>
          <cell r="M553">
            <v>76.381</v>
          </cell>
          <cell r="N553">
            <v>28.074</v>
          </cell>
          <cell r="O553">
            <v>3.6690000000000005</v>
          </cell>
          <cell r="P553">
            <v>8.74</v>
          </cell>
          <cell r="Q553">
            <v>7.722</v>
          </cell>
          <cell r="R553">
            <v>7.505</v>
          </cell>
          <cell r="S553">
            <v>7.002000000000001</v>
          </cell>
          <cell r="T553">
            <v>13.669</v>
          </cell>
        </row>
        <row r="554">
          <cell r="A554">
            <v>59</v>
          </cell>
          <cell r="B554">
            <v>562</v>
          </cell>
          <cell r="C554" t="str">
            <v>Niger</v>
          </cell>
          <cell r="D554">
            <v>0</v>
          </cell>
          <cell r="E554">
            <v>1</v>
          </cell>
          <cell r="F554" t="str">
            <v>Afro</v>
          </cell>
          <cell r="G554">
            <v>6</v>
          </cell>
          <cell r="H554" t="str">
            <v>ssa</v>
          </cell>
          <cell r="I554">
            <v>1</v>
          </cell>
          <cell r="J554" t="str">
            <v>low and middle</v>
          </cell>
          <cell r="K554" t="str">
            <v>males</v>
          </cell>
          <cell r="L554" t="str">
            <v>1995-2000</v>
          </cell>
          <cell r="M554">
            <v>440.53</v>
          </cell>
          <cell r="N554">
            <v>246.016</v>
          </cell>
          <cell r="O554">
            <v>39.727</v>
          </cell>
          <cell r="P554">
            <v>40.162000000000006</v>
          </cell>
          <cell r="Q554">
            <v>31.659</v>
          </cell>
          <cell r="R554">
            <v>30.128</v>
          </cell>
          <cell r="S554">
            <v>22.923000000000002</v>
          </cell>
          <cell r="T554">
            <v>29.915</v>
          </cell>
        </row>
        <row r="555">
          <cell r="A555">
            <v>60</v>
          </cell>
          <cell r="B555">
            <v>566</v>
          </cell>
          <cell r="C555" t="str">
            <v>Nigeria</v>
          </cell>
          <cell r="D555">
            <v>0</v>
          </cell>
          <cell r="E555">
            <v>1</v>
          </cell>
          <cell r="F555" t="str">
            <v>Afro</v>
          </cell>
          <cell r="G555">
            <v>6</v>
          </cell>
          <cell r="H555" t="str">
            <v>ssa</v>
          </cell>
          <cell r="I555">
            <v>1</v>
          </cell>
          <cell r="J555" t="str">
            <v>low and middle</v>
          </cell>
          <cell r="K555" t="str">
            <v>males</v>
          </cell>
          <cell r="L555" t="str">
            <v>1995-2000</v>
          </cell>
          <cell r="M555">
            <v>4017.22</v>
          </cell>
          <cell r="N555">
            <v>1631.068</v>
          </cell>
          <cell r="O555">
            <v>452.237</v>
          </cell>
          <cell r="P555">
            <v>421.11699999999996</v>
          </cell>
          <cell r="Q555">
            <v>421.0690000000001</v>
          </cell>
          <cell r="R555">
            <v>422.858</v>
          </cell>
          <cell r="S555">
            <v>290.363</v>
          </cell>
          <cell r="T555">
            <v>378.50800000000004</v>
          </cell>
        </row>
        <row r="556">
          <cell r="A556">
            <v>139</v>
          </cell>
          <cell r="B556">
            <v>578</v>
          </cell>
          <cell r="C556" t="str">
            <v>Norway</v>
          </cell>
          <cell r="D556">
            <v>0</v>
          </cell>
          <cell r="E556">
            <v>4</v>
          </cell>
          <cell r="F556" t="str">
            <v>Euro</v>
          </cell>
          <cell r="G556">
            <v>1</v>
          </cell>
          <cell r="H556" t="str">
            <v>eme</v>
          </cell>
          <cell r="I556">
            <v>4</v>
          </cell>
          <cell r="J556" t="str">
            <v>high</v>
          </cell>
          <cell r="K556" t="str">
            <v>males</v>
          </cell>
          <cell r="L556" t="str">
            <v>1995-2000</v>
          </cell>
          <cell r="M556">
            <v>114.165</v>
          </cell>
          <cell r="N556">
            <v>1.018</v>
          </cell>
          <cell r="O556">
            <v>0.258</v>
          </cell>
          <cell r="P556">
            <v>1.6270000000000002</v>
          </cell>
          <cell r="Q556">
            <v>3.593</v>
          </cell>
          <cell r="R556">
            <v>10.312999999999999</v>
          </cell>
          <cell r="S556">
            <v>17.055</v>
          </cell>
          <cell r="T556">
            <v>80.30099999999999</v>
          </cell>
        </row>
        <row r="557">
          <cell r="A557">
            <v>83</v>
          </cell>
          <cell r="B557">
            <v>586</v>
          </cell>
          <cell r="C557" t="str">
            <v>Pakistan</v>
          </cell>
          <cell r="D557">
            <v>0</v>
          </cell>
          <cell r="E557">
            <v>3</v>
          </cell>
          <cell r="F557" t="str">
            <v>Emro</v>
          </cell>
          <cell r="G557">
            <v>8</v>
          </cell>
          <cell r="H557" t="str">
            <v>mec</v>
          </cell>
          <cell r="I557">
            <v>1</v>
          </cell>
          <cell r="J557" t="str">
            <v>low and middle</v>
          </cell>
          <cell r="K557" t="str">
            <v>males</v>
          </cell>
          <cell r="L557" t="str">
            <v>1995-2000</v>
          </cell>
          <cell r="M557">
            <v>3047.144</v>
          </cell>
          <cell r="N557">
            <v>1431.179</v>
          </cell>
          <cell r="O557">
            <v>127.165</v>
          </cell>
          <cell r="P557">
            <v>110.75</v>
          </cell>
          <cell r="Q557">
            <v>168.131</v>
          </cell>
          <cell r="R557">
            <v>308.585</v>
          </cell>
          <cell r="S557">
            <v>347.707</v>
          </cell>
          <cell r="T557">
            <v>553.627</v>
          </cell>
        </row>
        <row r="558">
          <cell r="A558">
            <v>183</v>
          </cell>
          <cell r="B558">
            <v>591</v>
          </cell>
          <cell r="C558" t="str">
            <v>Panama</v>
          </cell>
          <cell r="D558">
            <v>0</v>
          </cell>
          <cell r="E558">
            <v>2</v>
          </cell>
          <cell r="F558" t="str">
            <v>Amro</v>
          </cell>
          <cell r="G558">
            <v>7</v>
          </cell>
          <cell r="H558" t="str">
            <v>lac</v>
          </cell>
          <cell r="I558">
            <v>1</v>
          </cell>
          <cell r="J558" t="str">
            <v>low and middle</v>
          </cell>
          <cell r="K558" t="str">
            <v>males</v>
          </cell>
          <cell r="L558" t="str">
            <v>1995-2000</v>
          </cell>
          <cell r="M558">
            <v>39.752</v>
          </cell>
          <cell r="N558">
            <v>4.708</v>
          </cell>
          <cell r="O558">
            <v>0.766</v>
          </cell>
          <cell r="P558">
            <v>2.8419999999999996</v>
          </cell>
          <cell r="Q558">
            <v>3.2189999999999994</v>
          </cell>
          <cell r="R558">
            <v>5.168</v>
          </cell>
          <cell r="S558">
            <v>5.9719999999999995</v>
          </cell>
          <cell r="T558">
            <v>17.076999999999998</v>
          </cell>
        </row>
        <row r="559">
          <cell r="A559">
            <v>207</v>
          </cell>
          <cell r="B559">
            <v>598</v>
          </cell>
          <cell r="C559" t="str">
            <v>Papua New Guinea</v>
          </cell>
          <cell r="D559">
            <v>0</v>
          </cell>
          <cell r="E559">
            <v>6</v>
          </cell>
          <cell r="F559" t="str">
            <v>Wpro</v>
          </cell>
          <cell r="G559">
            <v>5</v>
          </cell>
          <cell r="H559" t="str">
            <v>oai</v>
          </cell>
          <cell r="I559">
            <v>1</v>
          </cell>
          <cell r="J559" t="str">
            <v>low and middle</v>
          </cell>
          <cell r="K559" t="str">
            <v>males</v>
          </cell>
          <cell r="L559" t="str">
            <v>1995-2000</v>
          </cell>
          <cell r="M559">
            <v>118.181</v>
          </cell>
          <cell r="N559">
            <v>29.587</v>
          </cell>
          <cell r="O559">
            <v>4.279</v>
          </cell>
          <cell r="P559">
            <v>10.358</v>
          </cell>
          <cell r="Q559">
            <v>13.415</v>
          </cell>
          <cell r="R559">
            <v>21.875999999999998</v>
          </cell>
          <cell r="S559">
            <v>19.868000000000002</v>
          </cell>
          <cell r="T559">
            <v>18.798</v>
          </cell>
        </row>
        <row r="560">
          <cell r="A560">
            <v>192</v>
          </cell>
          <cell r="B560">
            <v>600</v>
          </cell>
          <cell r="C560" t="str">
            <v>Paraguay</v>
          </cell>
          <cell r="D560">
            <v>0</v>
          </cell>
          <cell r="E560">
            <v>2</v>
          </cell>
          <cell r="F560" t="str">
            <v>Amro</v>
          </cell>
          <cell r="G560">
            <v>7</v>
          </cell>
          <cell r="H560" t="str">
            <v>lac</v>
          </cell>
          <cell r="I560">
            <v>1</v>
          </cell>
          <cell r="J560" t="str">
            <v>low and middle</v>
          </cell>
          <cell r="K560" t="str">
            <v>males</v>
          </cell>
          <cell r="L560" t="str">
            <v>1995-2000</v>
          </cell>
          <cell r="M560">
            <v>74.989</v>
          </cell>
          <cell r="N560">
            <v>22.316</v>
          </cell>
          <cell r="O560">
            <v>2.536</v>
          </cell>
          <cell r="P560">
            <v>4.855</v>
          </cell>
          <cell r="Q560">
            <v>5.929</v>
          </cell>
          <cell r="R560">
            <v>9.644</v>
          </cell>
          <cell r="S560">
            <v>9.255</v>
          </cell>
          <cell r="T560">
            <v>20.454</v>
          </cell>
        </row>
        <row r="561">
          <cell r="A561">
            <v>193</v>
          </cell>
          <cell r="B561">
            <v>604</v>
          </cell>
          <cell r="C561" t="str">
            <v>Peru</v>
          </cell>
          <cell r="D561">
            <v>0</v>
          </cell>
          <cell r="E561">
            <v>2</v>
          </cell>
          <cell r="F561" t="str">
            <v>Amro</v>
          </cell>
          <cell r="G561">
            <v>7</v>
          </cell>
          <cell r="H561" t="str">
            <v>lac</v>
          </cell>
          <cell r="I561">
            <v>1</v>
          </cell>
          <cell r="J561" t="str">
            <v>low and middle</v>
          </cell>
          <cell r="K561" t="str">
            <v>males</v>
          </cell>
          <cell r="L561" t="str">
            <v>1995-2000</v>
          </cell>
          <cell r="M561">
            <v>434.684</v>
          </cell>
          <cell r="N561">
            <v>112.54</v>
          </cell>
          <cell r="O561">
            <v>16.364</v>
          </cell>
          <cell r="P561">
            <v>31.195999999999998</v>
          </cell>
          <cell r="Q561">
            <v>37.897</v>
          </cell>
          <cell r="R561">
            <v>58.4</v>
          </cell>
          <cell r="S561">
            <v>61.233999999999995</v>
          </cell>
          <cell r="T561">
            <v>117.053</v>
          </cell>
        </row>
        <row r="562">
          <cell r="A562">
            <v>96</v>
          </cell>
          <cell r="B562">
            <v>608</v>
          </cell>
          <cell r="C562" t="str">
            <v>Philippines</v>
          </cell>
          <cell r="D562">
            <v>0</v>
          </cell>
          <cell r="E562">
            <v>6</v>
          </cell>
          <cell r="F562" t="str">
            <v>Wpro</v>
          </cell>
          <cell r="G562">
            <v>5</v>
          </cell>
          <cell r="H562" t="str">
            <v>oai</v>
          </cell>
          <cell r="I562">
            <v>1</v>
          </cell>
          <cell r="J562" t="str">
            <v>low and middle</v>
          </cell>
          <cell r="K562" t="str">
            <v>males</v>
          </cell>
          <cell r="L562" t="str">
            <v>1995-2000</v>
          </cell>
          <cell r="M562">
            <v>1131.261</v>
          </cell>
          <cell r="N562">
            <v>259.427</v>
          </cell>
          <cell r="O562">
            <v>35.1</v>
          </cell>
          <cell r="P562">
            <v>84.044</v>
          </cell>
          <cell r="Q562">
            <v>97.15</v>
          </cell>
          <cell r="R562">
            <v>169.03199999999998</v>
          </cell>
          <cell r="S562">
            <v>172.541</v>
          </cell>
          <cell r="T562">
            <v>313.96700000000004</v>
          </cell>
        </row>
        <row r="563">
          <cell r="A563">
            <v>125</v>
          </cell>
          <cell r="B563">
            <v>616</v>
          </cell>
          <cell r="C563" t="str">
            <v>Poland</v>
          </cell>
          <cell r="D563">
            <v>0</v>
          </cell>
          <cell r="E563">
            <v>4</v>
          </cell>
          <cell r="F563" t="str">
            <v>Euro</v>
          </cell>
          <cell r="G563">
            <v>2</v>
          </cell>
          <cell r="H563" t="str">
            <v>fse</v>
          </cell>
          <cell r="I563">
            <v>1</v>
          </cell>
          <cell r="J563" t="str">
            <v>low and middle</v>
          </cell>
          <cell r="K563" t="str">
            <v>males</v>
          </cell>
          <cell r="L563" t="str">
            <v>1995-2000</v>
          </cell>
          <cell r="M563">
            <v>1023.578</v>
          </cell>
          <cell r="N563">
            <v>21.296</v>
          </cell>
          <cell r="O563">
            <v>4.508</v>
          </cell>
          <cell r="P563">
            <v>25.374000000000002</v>
          </cell>
          <cell r="Q563">
            <v>70.705</v>
          </cell>
          <cell r="R563">
            <v>187.62</v>
          </cell>
          <cell r="S563">
            <v>244.06099999999998</v>
          </cell>
          <cell r="T563">
            <v>470.01400000000007</v>
          </cell>
        </row>
        <row r="564">
          <cell r="A564">
            <v>149</v>
          </cell>
          <cell r="B564">
            <v>620</v>
          </cell>
          <cell r="C564" t="str">
            <v>Portugal</v>
          </cell>
          <cell r="D564">
            <v>0</v>
          </cell>
          <cell r="E564">
            <v>4</v>
          </cell>
          <cell r="F564" t="str">
            <v>Euro</v>
          </cell>
          <cell r="G564">
            <v>1</v>
          </cell>
          <cell r="H564" t="str">
            <v>eme</v>
          </cell>
          <cell r="I564">
            <v>4</v>
          </cell>
          <cell r="J564" t="str">
            <v>high</v>
          </cell>
          <cell r="K564" t="str">
            <v>males</v>
          </cell>
          <cell r="L564" t="str">
            <v>1995-2000</v>
          </cell>
          <cell r="M564">
            <v>277.234</v>
          </cell>
          <cell r="N564">
            <v>3.346</v>
          </cell>
          <cell r="O564">
            <v>1.131</v>
          </cell>
          <cell r="P564">
            <v>7.8469999999999995</v>
          </cell>
          <cell r="Q564">
            <v>11.405999999999999</v>
          </cell>
          <cell r="R564">
            <v>31.335</v>
          </cell>
          <cell r="S564">
            <v>53.902</v>
          </cell>
          <cell r="T564">
            <v>168.26699999999997</v>
          </cell>
        </row>
        <row r="565">
          <cell r="A565">
            <v>55</v>
          </cell>
          <cell r="B565">
            <v>624</v>
          </cell>
          <cell r="C565" t="str">
            <v>Guinea-Bissau</v>
          </cell>
          <cell r="D565">
            <v>0</v>
          </cell>
          <cell r="E565">
            <v>1</v>
          </cell>
          <cell r="F565" t="str">
            <v>Afro</v>
          </cell>
          <cell r="G565">
            <v>6</v>
          </cell>
          <cell r="H565" t="str">
            <v>ssa</v>
          </cell>
          <cell r="I565">
            <v>1</v>
          </cell>
          <cell r="J565" t="str">
            <v>low and middle</v>
          </cell>
          <cell r="K565" t="str">
            <v>males</v>
          </cell>
          <cell r="L565" t="str">
            <v>1995-2000</v>
          </cell>
          <cell r="M565">
            <v>59.038</v>
          </cell>
          <cell r="N565">
            <v>26.951</v>
          </cell>
          <cell r="O565">
            <v>6.12</v>
          </cell>
          <cell r="P565">
            <v>4.9270000000000005</v>
          </cell>
          <cell r="Q565">
            <v>5.006</v>
          </cell>
          <cell r="R565">
            <v>5.6080000000000005</v>
          </cell>
          <cell r="S565">
            <v>4.464</v>
          </cell>
          <cell r="T565">
            <v>5.962</v>
          </cell>
        </row>
        <row r="566">
          <cell r="A566">
            <v>91</v>
          </cell>
          <cell r="B566">
            <v>626</v>
          </cell>
          <cell r="C566" t="str">
            <v>East Timor</v>
          </cell>
          <cell r="K566" t="str">
            <v>males</v>
          </cell>
          <cell r="L566" t="str">
            <v>1995-2000</v>
          </cell>
          <cell r="M566">
            <v>33.788</v>
          </cell>
          <cell r="N566">
            <v>14.33</v>
          </cell>
          <cell r="O566">
            <v>2.101</v>
          </cell>
          <cell r="P566">
            <v>3.412</v>
          </cell>
          <cell r="Q566">
            <v>4.105</v>
          </cell>
          <cell r="R566">
            <v>4.188000000000001</v>
          </cell>
          <cell r="S566">
            <v>2.784</v>
          </cell>
          <cell r="T566">
            <v>2.868</v>
          </cell>
        </row>
        <row r="567">
          <cell r="A567">
            <v>173</v>
          </cell>
          <cell r="B567">
            <v>630</v>
          </cell>
          <cell r="C567" t="str">
            <v>Puerto Rico</v>
          </cell>
          <cell r="G567">
            <v>7</v>
          </cell>
          <cell r="H567" t="str">
            <v>lac</v>
          </cell>
          <cell r="I567">
            <v>1</v>
          </cell>
          <cell r="J567" t="str">
            <v>low and middle</v>
          </cell>
          <cell r="K567" t="str">
            <v>males</v>
          </cell>
          <cell r="L567" t="str">
            <v>1995-2000</v>
          </cell>
          <cell r="M567">
            <v>88.149</v>
          </cell>
          <cell r="N567">
            <v>2.56</v>
          </cell>
          <cell r="O567">
            <v>0.39599999999999996</v>
          </cell>
          <cell r="P567">
            <v>5.83</v>
          </cell>
          <cell r="Q567">
            <v>10.471</v>
          </cell>
          <cell r="R567">
            <v>13.823</v>
          </cell>
          <cell r="S567">
            <v>13.199</v>
          </cell>
          <cell r="T567">
            <v>41.87</v>
          </cell>
        </row>
        <row r="568">
          <cell r="A568">
            <v>113</v>
          </cell>
          <cell r="B568">
            <v>634</v>
          </cell>
          <cell r="C568" t="str">
            <v>Qatar</v>
          </cell>
          <cell r="D568">
            <v>0</v>
          </cell>
          <cell r="E568">
            <v>3</v>
          </cell>
          <cell r="F568" t="str">
            <v>Emro</v>
          </cell>
          <cell r="G568">
            <v>8</v>
          </cell>
          <cell r="H568" t="str">
            <v>mec</v>
          </cell>
          <cell r="I568">
            <v>4</v>
          </cell>
          <cell r="J568" t="str">
            <v>high</v>
          </cell>
          <cell r="K568" t="str">
            <v>males</v>
          </cell>
          <cell r="L568" t="str">
            <v>1995-2000</v>
          </cell>
          <cell r="M568">
            <v>8.385</v>
          </cell>
          <cell r="N568">
            <v>0.745</v>
          </cell>
          <cell r="O568">
            <v>0.126</v>
          </cell>
          <cell r="P568">
            <v>0.313</v>
          </cell>
          <cell r="Q568">
            <v>1.295</v>
          </cell>
          <cell r="R568">
            <v>2.9539999999999997</v>
          </cell>
          <cell r="S568">
            <v>1.822</v>
          </cell>
          <cell r="T568">
            <v>1.13</v>
          </cell>
        </row>
        <row r="569">
          <cell r="A569">
            <v>17</v>
          </cell>
          <cell r="B569">
            <v>638</v>
          </cell>
          <cell r="C569" t="str">
            <v>Reunion</v>
          </cell>
          <cell r="G569">
            <v>5</v>
          </cell>
          <cell r="H569" t="str">
            <v>oai</v>
          </cell>
          <cell r="I569">
            <v>4</v>
          </cell>
          <cell r="J569" t="str">
            <v>high</v>
          </cell>
          <cell r="K569" t="str">
            <v>males</v>
          </cell>
          <cell r="L569" t="str">
            <v>1995-2000</v>
          </cell>
          <cell r="M569">
            <v>10.006</v>
          </cell>
          <cell r="N569">
            <v>0.367</v>
          </cell>
          <cell r="O569">
            <v>0.064</v>
          </cell>
          <cell r="P569">
            <v>0.423</v>
          </cell>
          <cell r="Q569">
            <v>0.98</v>
          </cell>
          <cell r="R569">
            <v>1.989</v>
          </cell>
          <cell r="S569">
            <v>2.234</v>
          </cell>
          <cell r="T569">
            <v>3.949</v>
          </cell>
        </row>
        <row r="570">
          <cell r="A570">
            <v>127</v>
          </cell>
          <cell r="B570">
            <v>642</v>
          </cell>
          <cell r="C570" t="str">
            <v>Romania</v>
          </cell>
          <cell r="D570">
            <v>0</v>
          </cell>
          <cell r="E570">
            <v>4</v>
          </cell>
          <cell r="F570" t="str">
            <v>Euro</v>
          </cell>
          <cell r="G570">
            <v>2</v>
          </cell>
          <cell r="H570" t="str">
            <v>fse</v>
          </cell>
          <cell r="I570">
            <v>1</v>
          </cell>
          <cell r="J570" t="str">
            <v>low and middle</v>
          </cell>
          <cell r="K570" t="str">
            <v>males</v>
          </cell>
          <cell r="L570" t="str">
            <v>1995-2000</v>
          </cell>
          <cell r="M570">
            <v>697.547</v>
          </cell>
          <cell r="N570">
            <v>21.781</v>
          </cell>
          <cell r="O570">
            <v>5.319</v>
          </cell>
          <cell r="P570">
            <v>20.692999999999998</v>
          </cell>
          <cell r="Q570">
            <v>47.855</v>
          </cell>
          <cell r="R570">
            <v>120.108</v>
          </cell>
          <cell r="S570">
            <v>161.045</v>
          </cell>
          <cell r="T570">
            <v>320.7459999999999</v>
          </cell>
        </row>
        <row r="571">
          <cell r="A571">
            <v>128</v>
          </cell>
          <cell r="B571">
            <v>643</v>
          </cell>
          <cell r="C571" t="str">
            <v>Russian Federation</v>
          </cell>
          <cell r="D571">
            <v>0</v>
          </cell>
          <cell r="E571">
            <v>4</v>
          </cell>
          <cell r="F571" t="str">
            <v>Euro</v>
          </cell>
          <cell r="G571">
            <v>2</v>
          </cell>
          <cell r="H571" t="str">
            <v>fse</v>
          </cell>
          <cell r="I571">
            <v>1</v>
          </cell>
          <cell r="J571" t="str">
            <v>low and middle</v>
          </cell>
          <cell r="K571" t="str">
            <v>males</v>
          </cell>
          <cell r="L571" t="str">
            <v>1995-2000</v>
          </cell>
          <cell r="M571">
            <v>5272.422</v>
          </cell>
          <cell r="N571">
            <v>95.303</v>
          </cell>
          <cell r="O571">
            <v>37.825</v>
          </cell>
          <cell r="P571">
            <v>257.762</v>
          </cell>
          <cell r="Q571">
            <v>744.187</v>
          </cell>
          <cell r="R571">
            <v>1265.027</v>
          </cell>
          <cell r="S571">
            <v>1365.509</v>
          </cell>
          <cell r="T571">
            <v>1506.8090000000002</v>
          </cell>
        </row>
        <row r="572">
          <cell r="A572">
            <v>18</v>
          </cell>
          <cell r="B572">
            <v>646</v>
          </cell>
          <cell r="C572" t="str">
            <v>Rwanda</v>
          </cell>
          <cell r="D572">
            <v>0</v>
          </cell>
          <cell r="E572">
            <v>1</v>
          </cell>
          <cell r="F572" t="str">
            <v>Afro</v>
          </cell>
          <cell r="G572">
            <v>6</v>
          </cell>
          <cell r="H572" t="str">
            <v>ssa</v>
          </cell>
          <cell r="I572">
            <v>1</v>
          </cell>
          <cell r="J572" t="str">
            <v>low and middle</v>
          </cell>
          <cell r="K572" t="str">
            <v>males</v>
          </cell>
          <cell r="L572" t="str">
            <v>1995-2000</v>
          </cell>
          <cell r="M572">
            <v>349.26</v>
          </cell>
          <cell r="N572">
            <v>159.334</v>
          </cell>
          <cell r="O572">
            <v>36.922</v>
          </cell>
          <cell r="P572">
            <v>33.878</v>
          </cell>
          <cell r="Q572">
            <v>44.803000000000004</v>
          </cell>
          <cell r="R572">
            <v>38.735</v>
          </cell>
          <cell r="S572">
            <v>18.597</v>
          </cell>
          <cell r="T572">
            <v>16.991</v>
          </cell>
        </row>
        <row r="573">
          <cell r="A573">
            <v>114</v>
          </cell>
          <cell r="B573">
            <v>682</v>
          </cell>
          <cell r="C573" t="str">
            <v>Saudi Arabia</v>
          </cell>
          <cell r="D573">
            <v>0</v>
          </cell>
          <cell r="E573">
            <v>3</v>
          </cell>
          <cell r="F573" t="str">
            <v>Emro</v>
          </cell>
          <cell r="G573">
            <v>8</v>
          </cell>
          <cell r="H573" t="str">
            <v>mec</v>
          </cell>
          <cell r="I573">
            <v>1</v>
          </cell>
          <cell r="J573" t="str">
            <v>low and middle</v>
          </cell>
          <cell r="K573" t="str">
            <v>males</v>
          </cell>
          <cell r="L573" t="str">
            <v>1995-2000</v>
          </cell>
          <cell r="M573">
            <v>248.899</v>
          </cell>
          <cell r="N573">
            <v>53.326</v>
          </cell>
          <cell r="O573">
            <v>6.106</v>
          </cell>
          <cell r="P573">
            <v>14.274000000000001</v>
          </cell>
          <cell r="Q573">
            <v>25.086</v>
          </cell>
          <cell r="R573">
            <v>46.891999999999996</v>
          </cell>
          <cell r="S573">
            <v>39.315</v>
          </cell>
          <cell r="T573">
            <v>63.9</v>
          </cell>
        </row>
        <row r="574">
          <cell r="A574">
            <v>61</v>
          </cell>
          <cell r="B574">
            <v>686</v>
          </cell>
          <cell r="C574" t="str">
            <v>Senegal</v>
          </cell>
          <cell r="D574">
            <v>0</v>
          </cell>
          <cell r="E574">
            <v>1</v>
          </cell>
          <cell r="F574" t="str">
            <v>Afro</v>
          </cell>
          <cell r="G574">
            <v>6</v>
          </cell>
          <cell r="H574" t="str">
            <v>ssa</v>
          </cell>
          <cell r="I574">
            <v>1</v>
          </cell>
          <cell r="J574" t="str">
            <v>low and middle</v>
          </cell>
          <cell r="K574" t="str">
            <v>males</v>
          </cell>
          <cell r="L574" t="str">
            <v>1995-2000</v>
          </cell>
          <cell r="M574">
            <v>307.756</v>
          </cell>
          <cell r="N574">
            <v>108.201</v>
          </cell>
          <cell r="O574">
            <v>29.836</v>
          </cell>
          <cell r="P574">
            <v>36.923</v>
          </cell>
          <cell r="Q574">
            <v>30.948</v>
          </cell>
          <cell r="R574">
            <v>35.149</v>
          </cell>
          <cell r="S574">
            <v>30.353</v>
          </cell>
          <cell r="T574">
            <v>36.346</v>
          </cell>
        </row>
        <row r="575">
          <cell r="A575">
            <v>62</v>
          </cell>
          <cell r="B575">
            <v>694</v>
          </cell>
          <cell r="C575" t="str">
            <v>Sierra Leone</v>
          </cell>
          <cell r="D575">
            <v>0</v>
          </cell>
          <cell r="E575">
            <v>1</v>
          </cell>
          <cell r="F575" t="str">
            <v>Afro</v>
          </cell>
          <cell r="G575">
            <v>6</v>
          </cell>
          <cell r="H575" t="str">
            <v>ssa</v>
          </cell>
          <cell r="I575">
            <v>1</v>
          </cell>
          <cell r="J575" t="str">
            <v>low and middle</v>
          </cell>
          <cell r="K575" t="str">
            <v>males</v>
          </cell>
          <cell r="L575" t="str">
            <v>1995-2000</v>
          </cell>
          <cell r="M575">
            <v>303.102</v>
          </cell>
          <cell r="N575">
            <v>152.749</v>
          </cell>
          <cell r="O575">
            <v>33.037</v>
          </cell>
          <cell r="P575">
            <v>26.723999999999997</v>
          </cell>
          <cell r="Q575">
            <v>27.844</v>
          </cell>
          <cell r="R575">
            <v>26.348</v>
          </cell>
          <cell r="S575">
            <v>17.491</v>
          </cell>
          <cell r="T575">
            <v>18.909000000000002</v>
          </cell>
        </row>
        <row r="576">
          <cell r="A576">
            <v>97</v>
          </cell>
          <cell r="B576">
            <v>702</v>
          </cell>
          <cell r="C576" t="str">
            <v>Singapore</v>
          </cell>
          <cell r="D576">
            <v>0</v>
          </cell>
          <cell r="E576">
            <v>6</v>
          </cell>
          <cell r="F576" t="str">
            <v>Wpro</v>
          </cell>
          <cell r="G576">
            <v>5</v>
          </cell>
          <cell r="H576" t="str">
            <v>oai</v>
          </cell>
          <cell r="I576">
            <v>4</v>
          </cell>
          <cell r="J576" t="str">
            <v>high</v>
          </cell>
          <cell r="K576" t="str">
            <v>males</v>
          </cell>
          <cell r="L576" t="str">
            <v>1995-2000</v>
          </cell>
          <cell r="M576">
            <v>46.118</v>
          </cell>
          <cell r="N576">
            <v>0.857</v>
          </cell>
          <cell r="O576">
            <v>0.249</v>
          </cell>
          <cell r="P576">
            <v>1.149</v>
          </cell>
          <cell r="Q576">
            <v>2.872</v>
          </cell>
          <cell r="R576">
            <v>8.181000000000001</v>
          </cell>
          <cell r="S576">
            <v>10.963000000000001</v>
          </cell>
          <cell r="T576">
            <v>21.847</v>
          </cell>
        </row>
        <row r="577">
          <cell r="A577">
            <v>129</v>
          </cell>
          <cell r="B577">
            <v>703</v>
          </cell>
          <cell r="C577" t="str">
            <v>Slovakia</v>
          </cell>
          <cell r="D577">
            <v>0</v>
          </cell>
          <cell r="E577">
            <v>4</v>
          </cell>
          <cell r="F577" t="str">
            <v>Euro</v>
          </cell>
          <cell r="G577">
            <v>2</v>
          </cell>
          <cell r="H577" t="str">
            <v>fse</v>
          </cell>
          <cell r="I577">
            <v>1</v>
          </cell>
          <cell r="J577" t="str">
            <v>low and middle</v>
          </cell>
          <cell r="K577" t="str">
            <v>males</v>
          </cell>
          <cell r="L577" t="str">
            <v>1995-2000</v>
          </cell>
          <cell r="M577">
            <v>137.174</v>
          </cell>
          <cell r="N577">
            <v>2.107</v>
          </cell>
          <cell r="O577">
            <v>0.474</v>
          </cell>
          <cell r="P577">
            <v>2.757</v>
          </cell>
          <cell r="Q577">
            <v>8.275</v>
          </cell>
          <cell r="R577">
            <v>25.412</v>
          </cell>
          <cell r="S577">
            <v>31.052999999999997</v>
          </cell>
          <cell r="T577">
            <v>67.096</v>
          </cell>
        </row>
        <row r="578">
          <cell r="A578">
            <v>99</v>
          </cell>
          <cell r="B578">
            <v>704</v>
          </cell>
          <cell r="C578" t="str">
            <v>Viet Nam</v>
          </cell>
          <cell r="D578">
            <v>0</v>
          </cell>
          <cell r="E578">
            <v>6</v>
          </cell>
          <cell r="F578" t="str">
            <v>Wpro</v>
          </cell>
          <cell r="G578">
            <v>5</v>
          </cell>
          <cell r="H578" t="str">
            <v>oai</v>
          </cell>
          <cell r="I578">
            <v>1</v>
          </cell>
          <cell r="J578" t="str">
            <v>low and middle</v>
          </cell>
          <cell r="K578" t="str">
            <v>males</v>
          </cell>
          <cell r="L578" t="str">
            <v>1995-2000</v>
          </cell>
          <cell r="M578">
            <v>1330.98</v>
          </cell>
          <cell r="N578">
            <v>250.828</v>
          </cell>
          <cell r="O578">
            <v>66.292</v>
          </cell>
          <cell r="P578">
            <v>115.62800000000001</v>
          </cell>
          <cell r="Q578">
            <v>123.79100000000001</v>
          </cell>
          <cell r="R578">
            <v>151.165</v>
          </cell>
          <cell r="S578">
            <v>216.503</v>
          </cell>
          <cell r="T578">
            <v>406.7730000000001</v>
          </cell>
        </row>
        <row r="579">
          <cell r="A579">
            <v>150</v>
          </cell>
          <cell r="B579">
            <v>705</v>
          </cell>
          <cell r="C579" t="str">
            <v>Slovenia</v>
          </cell>
          <cell r="D579">
            <v>0</v>
          </cell>
          <cell r="E579">
            <v>4</v>
          </cell>
          <cell r="F579" t="str">
            <v>Euro</v>
          </cell>
          <cell r="G579">
            <v>2</v>
          </cell>
          <cell r="H579" t="str">
            <v>fse</v>
          </cell>
          <cell r="I579">
            <v>1</v>
          </cell>
          <cell r="J579" t="str">
            <v>low and middle</v>
          </cell>
          <cell r="K579" t="str">
            <v>males</v>
          </cell>
          <cell r="L579" t="str">
            <v>1995-2000</v>
          </cell>
          <cell r="M579">
            <v>51.063</v>
          </cell>
          <cell r="N579">
            <v>0.445</v>
          </cell>
          <cell r="O579">
            <v>0.14100000000000001</v>
          </cell>
          <cell r="P579">
            <v>1.4620000000000002</v>
          </cell>
          <cell r="Q579">
            <v>3.168</v>
          </cell>
          <cell r="R579">
            <v>8.982</v>
          </cell>
          <cell r="S579">
            <v>12.352</v>
          </cell>
          <cell r="T579">
            <v>24.513</v>
          </cell>
        </row>
        <row r="580">
          <cell r="A580">
            <v>19</v>
          </cell>
          <cell r="B580">
            <v>706</v>
          </cell>
          <cell r="C580" t="str">
            <v>Somalia</v>
          </cell>
          <cell r="D580">
            <v>0</v>
          </cell>
          <cell r="E580">
            <v>3</v>
          </cell>
          <cell r="F580" t="str">
            <v>Emro</v>
          </cell>
          <cell r="G580">
            <v>6</v>
          </cell>
          <cell r="H580" t="str">
            <v>ssa</v>
          </cell>
          <cell r="I580">
            <v>1</v>
          </cell>
          <cell r="J580" t="str">
            <v>low and middle</v>
          </cell>
          <cell r="K580" t="str">
            <v>males</v>
          </cell>
          <cell r="L580" t="str">
            <v>1995-2000</v>
          </cell>
          <cell r="M580">
            <v>443.628</v>
          </cell>
          <cell r="N580">
            <v>254.286</v>
          </cell>
          <cell r="O580">
            <v>38.74</v>
          </cell>
          <cell r="P580">
            <v>39.607</v>
          </cell>
          <cell r="Q580">
            <v>30.943000000000005</v>
          </cell>
          <cell r="R580">
            <v>28.418999999999997</v>
          </cell>
          <cell r="S580">
            <v>21.795</v>
          </cell>
          <cell r="T580">
            <v>29.837999999999997</v>
          </cell>
        </row>
        <row r="581">
          <cell r="A581">
            <v>45</v>
          </cell>
          <cell r="B581">
            <v>710</v>
          </cell>
          <cell r="C581" t="str">
            <v>South Africa</v>
          </cell>
          <cell r="D581">
            <v>0</v>
          </cell>
          <cell r="E581">
            <v>1</v>
          </cell>
          <cell r="F581" t="str">
            <v>Afro</v>
          </cell>
          <cell r="G581">
            <v>6</v>
          </cell>
          <cell r="H581" t="str">
            <v>ssa</v>
          </cell>
          <cell r="I581">
            <v>1</v>
          </cell>
          <cell r="J581" t="str">
            <v>low and middle</v>
          </cell>
          <cell r="K581" t="str">
            <v>males</v>
          </cell>
          <cell r="L581" t="str">
            <v>1995-2000</v>
          </cell>
          <cell r="M581">
            <v>1300.633</v>
          </cell>
          <cell r="N581">
            <v>264.472</v>
          </cell>
          <cell r="O581">
            <v>46.32599999999999</v>
          </cell>
          <cell r="P581">
            <v>111.57400000000001</v>
          </cell>
          <cell r="Q581">
            <v>239.187</v>
          </cell>
          <cell r="R581">
            <v>288.419</v>
          </cell>
          <cell r="S581">
            <v>182.895</v>
          </cell>
          <cell r="T581">
            <v>167.76</v>
          </cell>
        </row>
        <row r="582">
          <cell r="A582">
            <v>23</v>
          </cell>
          <cell r="B582">
            <v>716</v>
          </cell>
          <cell r="C582" t="str">
            <v>Zimbabwe</v>
          </cell>
          <cell r="D582">
            <v>0</v>
          </cell>
          <cell r="E582">
            <v>1</v>
          </cell>
          <cell r="F582" t="str">
            <v>Afro</v>
          </cell>
          <cell r="G582">
            <v>6</v>
          </cell>
          <cell r="H582" t="str">
            <v>ssa</v>
          </cell>
          <cell r="I582">
            <v>1</v>
          </cell>
          <cell r="J582" t="str">
            <v>low and middle</v>
          </cell>
          <cell r="K582" t="str">
            <v>males</v>
          </cell>
          <cell r="L582" t="str">
            <v>1995-2000</v>
          </cell>
          <cell r="M582">
            <v>490.908</v>
          </cell>
          <cell r="N582">
            <v>112.579</v>
          </cell>
          <cell r="O582">
            <v>27.468</v>
          </cell>
          <cell r="P582">
            <v>54.914</v>
          </cell>
          <cell r="Q582">
            <v>118.80600000000001</v>
          </cell>
          <cell r="R582">
            <v>92.911</v>
          </cell>
          <cell r="S582">
            <v>37.698</v>
          </cell>
          <cell r="T582">
            <v>46.532000000000004</v>
          </cell>
        </row>
        <row r="583">
          <cell r="A583">
            <v>151</v>
          </cell>
          <cell r="B583">
            <v>724</v>
          </cell>
          <cell r="C583" t="str">
            <v>Spain</v>
          </cell>
          <cell r="D583">
            <v>0</v>
          </cell>
          <cell r="E583">
            <v>4</v>
          </cell>
          <cell r="F583" t="str">
            <v>Euro</v>
          </cell>
          <cell r="G583">
            <v>1</v>
          </cell>
          <cell r="H583" t="str">
            <v>eme</v>
          </cell>
          <cell r="I583">
            <v>4</v>
          </cell>
          <cell r="J583" t="str">
            <v>high</v>
          </cell>
          <cell r="K583" t="str">
            <v>males</v>
          </cell>
          <cell r="L583" t="str">
            <v>1995-2000</v>
          </cell>
          <cell r="M583">
            <v>980.955</v>
          </cell>
          <cell r="N583">
            <v>8.234</v>
          </cell>
          <cell r="O583">
            <v>2.584</v>
          </cell>
          <cell r="P583">
            <v>28.598</v>
          </cell>
          <cell r="Q583">
            <v>39.552</v>
          </cell>
          <cell r="R583">
            <v>100.816</v>
          </cell>
          <cell r="S583">
            <v>179.328</v>
          </cell>
          <cell r="T583">
            <v>621.843</v>
          </cell>
        </row>
        <row r="584">
          <cell r="A584">
            <v>40</v>
          </cell>
          <cell r="B584">
            <v>732</v>
          </cell>
          <cell r="C584" t="str">
            <v>Western Sahara</v>
          </cell>
          <cell r="G584">
            <v>8</v>
          </cell>
          <cell r="H584" t="str">
            <v>mec</v>
          </cell>
          <cell r="K584" t="str">
            <v>males</v>
          </cell>
          <cell r="L584" t="str">
            <v>1995-2000</v>
          </cell>
          <cell r="M584">
            <v>6.099</v>
          </cell>
          <cell r="N584">
            <v>2.052</v>
          </cell>
          <cell r="O584">
            <v>0.259</v>
          </cell>
          <cell r="P584">
            <v>0.5680000000000001</v>
          </cell>
          <cell r="Q584">
            <v>0.5569999999999999</v>
          </cell>
          <cell r="R584">
            <v>0.808</v>
          </cell>
          <cell r="S584">
            <v>0.754</v>
          </cell>
          <cell r="T584">
            <v>1.1010000000000002</v>
          </cell>
        </row>
        <row r="585">
          <cell r="A585">
            <v>38</v>
          </cell>
          <cell r="B585">
            <v>736</v>
          </cell>
          <cell r="C585" t="str">
            <v>Sudan</v>
          </cell>
          <cell r="D585">
            <v>0</v>
          </cell>
          <cell r="E585">
            <v>3</v>
          </cell>
          <cell r="F585" t="str">
            <v>Emro</v>
          </cell>
          <cell r="G585">
            <v>6</v>
          </cell>
          <cell r="H585" t="str">
            <v>ssa</v>
          </cell>
          <cell r="I585">
            <v>1</v>
          </cell>
          <cell r="J585" t="str">
            <v>low and middle</v>
          </cell>
          <cell r="K585" t="str">
            <v>males</v>
          </cell>
          <cell r="L585" t="str">
            <v>1995-2000</v>
          </cell>
          <cell r="M585">
            <v>860.268</v>
          </cell>
          <cell r="N585">
            <v>286.976</v>
          </cell>
          <cell r="O585">
            <v>80.122</v>
          </cell>
          <cell r="P585">
            <v>109.066</v>
          </cell>
          <cell r="Q585">
            <v>93.64699999999999</v>
          </cell>
          <cell r="R585">
            <v>97.856</v>
          </cell>
          <cell r="S585">
            <v>79.345</v>
          </cell>
          <cell r="T585">
            <v>113.25600000000001</v>
          </cell>
        </row>
        <row r="586">
          <cell r="A586">
            <v>194</v>
          </cell>
          <cell r="B586">
            <v>740</v>
          </cell>
          <cell r="C586" t="str">
            <v>Suriname</v>
          </cell>
          <cell r="D586">
            <v>0</v>
          </cell>
          <cell r="E586">
            <v>2</v>
          </cell>
          <cell r="F586" t="str">
            <v>Amro</v>
          </cell>
          <cell r="G586">
            <v>7</v>
          </cell>
          <cell r="H586" t="str">
            <v>lac</v>
          </cell>
          <cell r="I586">
            <v>1</v>
          </cell>
          <cell r="J586" t="str">
            <v>low and middle</v>
          </cell>
          <cell r="K586" t="str">
            <v>males</v>
          </cell>
          <cell r="L586" t="str">
            <v>1995-2000</v>
          </cell>
          <cell r="M586">
            <v>6.745</v>
          </cell>
          <cell r="N586">
            <v>0.842</v>
          </cell>
          <cell r="O586">
            <v>0.109</v>
          </cell>
          <cell r="P586">
            <v>0.47600000000000003</v>
          </cell>
          <cell r="Q586">
            <v>0.631</v>
          </cell>
          <cell r="R586">
            <v>0.866</v>
          </cell>
          <cell r="S586">
            <v>1.388</v>
          </cell>
          <cell r="T586">
            <v>2.433</v>
          </cell>
        </row>
        <row r="587">
          <cell r="A587">
            <v>46</v>
          </cell>
          <cell r="B587">
            <v>748</v>
          </cell>
          <cell r="C587" t="str">
            <v>Swaziland</v>
          </cell>
          <cell r="D587">
            <v>0</v>
          </cell>
          <cell r="E587">
            <v>1</v>
          </cell>
          <cell r="F587" t="str">
            <v>Afro</v>
          </cell>
          <cell r="G587">
            <v>6</v>
          </cell>
          <cell r="H587" t="str">
            <v>ssa</v>
          </cell>
          <cell r="I587">
            <v>1</v>
          </cell>
          <cell r="J587" t="str">
            <v>low and middle</v>
          </cell>
          <cell r="K587" t="str">
            <v>males</v>
          </cell>
          <cell r="L587" t="str">
            <v>1995-2000</v>
          </cell>
          <cell r="M587">
            <v>23.036</v>
          </cell>
          <cell r="N587">
            <v>10.045</v>
          </cell>
          <cell r="O587">
            <v>1.799</v>
          </cell>
          <cell r="P587">
            <v>2.685</v>
          </cell>
          <cell r="Q587">
            <v>1.7790000000000004</v>
          </cell>
          <cell r="R587">
            <v>1.955</v>
          </cell>
          <cell r="S587">
            <v>1.8010000000000002</v>
          </cell>
          <cell r="T587">
            <v>2.972</v>
          </cell>
        </row>
        <row r="588">
          <cell r="A588">
            <v>140</v>
          </cell>
          <cell r="B588">
            <v>752</v>
          </cell>
          <cell r="C588" t="str">
            <v>Sweden</v>
          </cell>
          <cell r="D588">
            <v>0</v>
          </cell>
          <cell r="E588">
            <v>4</v>
          </cell>
          <cell r="F588" t="str">
            <v>Euro</v>
          </cell>
          <cell r="G588">
            <v>1</v>
          </cell>
          <cell r="H588" t="str">
            <v>eme</v>
          </cell>
          <cell r="I588">
            <v>4</v>
          </cell>
          <cell r="J588" t="str">
            <v>high</v>
          </cell>
          <cell r="K588" t="str">
            <v>males</v>
          </cell>
          <cell r="L588" t="str">
            <v>1995-2000</v>
          </cell>
          <cell r="M588">
            <v>243.387</v>
          </cell>
          <cell r="N588">
            <v>1.624</v>
          </cell>
          <cell r="O588">
            <v>0.398</v>
          </cell>
          <cell r="P588">
            <v>2.56</v>
          </cell>
          <cell r="Q588">
            <v>5.82</v>
          </cell>
          <cell r="R588">
            <v>21.418</v>
          </cell>
          <cell r="S588">
            <v>33.968</v>
          </cell>
          <cell r="T588">
            <v>177.599</v>
          </cell>
        </row>
        <row r="589">
          <cell r="A589">
            <v>161</v>
          </cell>
          <cell r="B589">
            <v>756</v>
          </cell>
          <cell r="C589" t="str">
            <v>Switzerland</v>
          </cell>
          <cell r="D589">
            <v>0</v>
          </cell>
          <cell r="E589">
            <v>4</v>
          </cell>
          <cell r="F589" t="str">
            <v>Euro</v>
          </cell>
          <cell r="G589">
            <v>1</v>
          </cell>
          <cell r="H589" t="str">
            <v>eme</v>
          </cell>
          <cell r="I589">
            <v>4</v>
          </cell>
          <cell r="J589" t="str">
            <v>high</v>
          </cell>
          <cell r="K589" t="str">
            <v>males</v>
          </cell>
          <cell r="L589" t="str">
            <v>1995-2000</v>
          </cell>
          <cell r="M589">
            <v>160.086</v>
          </cell>
          <cell r="N589">
            <v>2.055</v>
          </cell>
          <cell r="O589">
            <v>0.617</v>
          </cell>
          <cell r="P589">
            <v>4.177</v>
          </cell>
          <cell r="Q589">
            <v>8.095</v>
          </cell>
          <cell r="R589">
            <v>17.323</v>
          </cell>
          <cell r="S589">
            <v>25.055999999999997</v>
          </cell>
          <cell r="T589">
            <v>102.76299999999999</v>
          </cell>
        </row>
        <row r="590">
          <cell r="A590">
            <v>115</v>
          </cell>
          <cell r="B590">
            <v>760</v>
          </cell>
          <cell r="C590" t="str">
            <v>Syrian Arab Republic</v>
          </cell>
          <cell r="D590">
            <v>0</v>
          </cell>
          <cell r="E590">
            <v>3</v>
          </cell>
          <cell r="F590" t="str">
            <v>Emro</v>
          </cell>
          <cell r="G590">
            <v>8</v>
          </cell>
          <cell r="H590" t="str">
            <v>mec</v>
          </cell>
          <cell r="I590">
            <v>1</v>
          </cell>
          <cell r="J590" t="str">
            <v>low and middle</v>
          </cell>
          <cell r="K590" t="str">
            <v>males</v>
          </cell>
          <cell r="L590" t="str">
            <v>1995-2000</v>
          </cell>
          <cell r="M590">
            <v>210.136</v>
          </cell>
          <cell r="N590">
            <v>56.302</v>
          </cell>
          <cell r="O590">
            <v>8.206</v>
          </cell>
          <cell r="P590">
            <v>18.201</v>
          </cell>
          <cell r="Q590">
            <v>16.614</v>
          </cell>
          <cell r="R590">
            <v>24.28</v>
          </cell>
          <cell r="S590">
            <v>30.907</v>
          </cell>
          <cell r="T590">
            <v>55.626</v>
          </cell>
        </row>
        <row r="591">
          <cell r="A591">
            <v>85</v>
          </cell>
          <cell r="B591">
            <v>762</v>
          </cell>
          <cell r="C591" t="str">
            <v>Tajikistan</v>
          </cell>
          <cell r="D591">
            <v>0</v>
          </cell>
          <cell r="E591">
            <v>4</v>
          </cell>
          <cell r="F591" t="str">
            <v>Euro</v>
          </cell>
          <cell r="G591">
            <v>8</v>
          </cell>
          <cell r="H591" t="str">
            <v>mec</v>
          </cell>
          <cell r="I591">
            <v>1</v>
          </cell>
          <cell r="J591" t="str">
            <v>low and middle</v>
          </cell>
          <cell r="K591" t="str">
            <v>males</v>
          </cell>
          <cell r="L591" t="str">
            <v>1995-2000</v>
          </cell>
          <cell r="M591">
            <v>111.385</v>
          </cell>
          <cell r="N591">
            <v>41.5</v>
          </cell>
          <cell r="O591">
            <v>3.955</v>
          </cell>
          <cell r="P591">
            <v>5.435</v>
          </cell>
          <cell r="Q591">
            <v>9.048</v>
          </cell>
          <cell r="R591">
            <v>12.128</v>
          </cell>
          <cell r="S591">
            <v>15.768</v>
          </cell>
          <cell r="T591">
            <v>23.551000000000002</v>
          </cell>
        </row>
        <row r="592">
          <cell r="A592">
            <v>98</v>
          </cell>
          <cell r="B592">
            <v>764</v>
          </cell>
          <cell r="C592" t="str">
            <v>Thailand</v>
          </cell>
          <cell r="D592">
            <v>0</v>
          </cell>
          <cell r="E592">
            <v>5</v>
          </cell>
          <cell r="F592" t="str">
            <v>Searo</v>
          </cell>
          <cell r="G592">
            <v>5</v>
          </cell>
          <cell r="H592" t="str">
            <v>oai</v>
          </cell>
          <cell r="I592">
            <v>1</v>
          </cell>
          <cell r="J592" t="str">
            <v>low and middle</v>
          </cell>
          <cell r="K592" t="str">
            <v>males</v>
          </cell>
          <cell r="L592" t="str">
            <v>1995-2000</v>
          </cell>
          <cell r="M592">
            <v>1132.455</v>
          </cell>
          <cell r="N592">
            <v>96.847</v>
          </cell>
          <cell r="O592">
            <v>29.395</v>
          </cell>
          <cell r="P592">
            <v>92.292</v>
          </cell>
          <cell r="Q592">
            <v>193.23</v>
          </cell>
          <cell r="R592">
            <v>229.50900000000001</v>
          </cell>
          <cell r="S592">
            <v>176.406</v>
          </cell>
          <cell r="T592">
            <v>314.77599999999995</v>
          </cell>
        </row>
        <row r="593">
          <cell r="A593">
            <v>63</v>
          </cell>
          <cell r="B593">
            <v>768</v>
          </cell>
          <cell r="C593" t="str">
            <v>Togo</v>
          </cell>
          <cell r="D593">
            <v>0</v>
          </cell>
          <cell r="E593">
            <v>1</v>
          </cell>
          <cell r="F593" t="str">
            <v>Afro</v>
          </cell>
          <cell r="G593">
            <v>6</v>
          </cell>
          <cell r="H593" t="str">
            <v>ssa</v>
          </cell>
          <cell r="I593">
            <v>1</v>
          </cell>
          <cell r="J593" t="str">
            <v>low and middle</v>
          </cell>
          <cell r="K593" t="str">
            <v>males</v>
          </cell>
          <cell r="L593" t="str">
            <v>1995-2000</v>
          </cell>
          <cell r="M593">
            <v>173.227</v>
          </cell>
          <cell r="N593">
            <v>64.332</v>
          </cell>
          <cell r="O593">
            <v>15.157</v>
          </cell>
          <cell r="P593">
            <v>16.605999999999998</v>
          </cell>
          <cell r="Q593">
            <v>24.568</v>
          </cell>
          <cell r="R593">
            <v>22.454</v>
          </cell>
          <cell r="S593">
            <v>12.471</v>
          </cell>
          <cell r="T593">
            <v>17.639</v>
          </cell>
        </row>
        <row r="594">
          <cell r="A594">
            <v>174</v>
          </cell>
          <cell r="B594">
            <v>780</v>
          </cell>
          <cell r="C594" t="str">
            <v>Trinidad and Tobago</v>
          </cell>
          <cell r="D594">
            <v>0</v>
          </cell>
          <cell r="E594">
            <v>2</v>
          </cell>
          <cell r="F594" t="str">
            <v>Amro</v>
          </cell>
          <cell r="G594">
            <v>7</v>
          </cell>
          <cell r="H594" t="str">
            <v>lac</v>
          </cell>
          <cell r="I594">
            <v>1</v>
          </cell>
          <cell r="J594" t="str">
            <v>low and middle</v>
          </cell>
          <cell r="K594" t="str">
            <v>males</v>
          </cell>
          <cell r="L594" t="str">
            <v>1995-2000</v>
          </cell>
          <cell r="M594">
            <v>20.454</v>
          </cell>
          <cell r="N594">
            <v>0.913</v>
          </cell>
          <cell r="O594">
            <v>0.164</v>
          </cell>
          <cell r="P594">
            <v>0.903</v>
          </cell>
          <cell r="Q594">
            <v>1.383</v>
          </cell>
          <cell r="R594">
            <v>3.34</v>
          </cell>
          <cell r="S594">
            <v>3.729</v>
          </cell>
          <cell r="T594">
            <v>10.022</v>
          </cell>
        </row>
        <row r="595">
          <cell r="A595">
            <v>117</v>
          </cell>
          <cell r="B595">
            <v>784</v>
          </cell>
          <cell r="C595" t="str">
            <v>United Arab Emirates</v>
          </cell>
          <cell r="D595">
            <v>0</v>
          </cell>
          <cell r="E595">
            <v>3</v>
          </cell>
          <cell r="F595" t="str">
            <v>Emro</v>
          </cell>
          <cell r="G595">
            <v>8</v>
          </cell>
          <cell r="H595" t="str">
            <v>mec</v>
          </cell>
          <cell r="I595">
            <v>4</v>
          </cell>
          <cell r="J595" t="str">
            <v>high</v>
          </cell>
          <cell r="K595" t="str">
            <v>males</v>
          </cell>
          <cell r="L595" t="str">
            <v>1995-2000</v>
          </cell>
          <cell r="M595">
            <v>23.812</v>
          </cell>
          <cell r="N595">
            <v>2.427</v>
          </cell>
          <cell r="O595">
            <v>0.295</v>
          </cell>
          <cell r="P595">
            <v>0.479</v>
          </cell>
          <cell r="Q595">
            <v>2.232</v>
          </cell>
          <cell r="R595">
            <v>7.760999999999999</v>
          </cell>
          <cell r="S595">
            <v>5.14</v>
          </cell>
          <cell r="T595">
            <v>5.478000000000001</v>
          </cell>
        </row>
        <row r="596">
          <cell r="A596">
            <v>39</v>
          </cell>
          <cell r="B596">
            <v>788</v>
          </cell>
          <cell r="C596" t="str">
            <v>Tunisia</v>
          </cell>
          <cell r="D596">
            <v>0</v>
          </cell>
          <cell r="E596">
            <v>3</v>
          </cell>
          <cell r="F596" t="str">
            <v>Emro</v>
          </cell>
          <cell r="G596">
            <v>8</v>
          </cell>
          <cell r="H596" t="str">
            <v>mec</v>
          </cell>
          <cell r="I596">
            <v>1</v>
          </cell>
          <cell r="J596" t="str">
            <v>low and middle</v>
          </cell>
          <cell r="K596" t="str">
            <v>males</v>
          </cell>
          <cell r="L596" t="str">
            <v>1995-2000</v>
          </cell>
          <cell r="M596">
            <v>170.379</v>
          </cell>
          <cell r="N596">
            <v>19.122</v>
          </cell>
          <cell r="O596">
            <v>3.12</v>
          </cell>
          <cell r="P596">
            <v>9.123</v>
          </cell>
          <cell r="Q596">
            <v>10.731</v>
          </cell>
          <cell r="R596">
            <v>19.928</v>
          </cell>
          <cell r="S596">
            <v>31.245</v>
          </cell>
          <cell r="T596">
            <v>77.11</v>
          </cell>
        </row>
        <row r="597">
          <cell r="A597">
            <v>116</v>
          </cell>
          <cell r="B597">
            <v>792</v>
          </cell>
          <cell r="C597" t="str">
            <v>Turkey</v>
          </cell>
          <cell r="D597">
            <v>0</v>
          </cell>
          <cell r="E597">
            <v>4</v>
          </cell>
          <cell r="F597" t="str">
            <v>Euro</v>
          </cell>
          <cell r="G597">
            <v>8</v>
          </cell>
          <cell r="H597" t="str">
            <v>mec</v>
          </cell>
          <cell r="I597">
            <v>1</v>
          </cell>
          <cell r="J597" t="str">
            <v>low and middle</v>
          </cell>
          <cell r="K597" t="str">
            <v>males</v>
          </cell>
          <cell r="L597" t="str">
            <v>1995-2000</v>
          </cell>
          <cell r="M597">
            <v>1143.803</v>
          </cell>
          <cell r="N597">
            <v>248.715</v>
          </cell>
          <cell r="O597">
            <v>29.131999999999998</v>
          </cell>
          <cell r="P597">
            <v>62.706</v>
          </cell>
          <cell r="Q597">
            <v>75.901</v>
          </cell>
          <cell r="R597">
            <v>156.184</v>
          </cell>
          <cell r="S597">
            <v>210.823</v>
          </cell>
          <cell r="T597">
            <v>360.342</v>
          </cell>
        </row>
        <row r="598">
          <cell r="A598">
            <v>86</v>
          </cell>
          <cell r="B598">
            <v>795</v>
          </cell>
          <cell r="C598" t="str">
            <v>Turkmenistan</v>
          </cell>
          <cell r="D598">
            <v>0</v>
          </cell>
          <cell r="E598">
            <v>4</v>
          </cell>
          <cell r="F598" t="str">
            <v>Euro</v>
          </cell>
          <cell r="G598">
            <v>8</v>
          </cell>
          <cell r="H598" t="str">
            <v>mec</v>
          </cell>
          <cell r="I598">
            <v>1</v>
          </cell>
          <cell r="J598" t="str">
            <v>low and middle</v>
          </cell>
          <cell r="K598" t="str">
            <v>males</v>
          </cell>
          <cell r="L598" t="str">
            <v>1995-2000</v>
          </cell>
          <cell r="M598">
            <v>83.934</v>
          </cell>
          <cell r="N598">
            <v>26.143</v>
          </cell>
          <cell r="O598">
            <v>2.429</v>
          </cell>
          <cell r="P598">
            <v>4.964</v>
          </cell>
          <cell r="Q598">
            <v>8.356</v>
          </cell>
          <cell r="R598">
            <v>11.648</v>
          </cell>
          <cell r="S598">
            <v>13.954</v>
          </cell>
          <cell r="T598">
            <v>16.44</v>
          </cell>
        </row>
        <row r="599">
          <cell r="A599">
            <v>20</v>
          </cell>
          <cell r="B599">
            <v>800</v>
          </cell>
          <cell r="C599" t="str">
            <v>Uganda</v>
          </cell>
          <cell r="D599">
            <v>0</v>
          </cell>
          <cell r="E599">
            <v>1</v>
          </cell>
          <cell r="F599" t="str">
            <v>Afro</v>
          </cell>
          <cell r="G599">
            <v>6</v>
          </cell>
          <cell r="H599" t="str">
            <v>ssa</v>
          </cell>
          <cell r="I599">
            <v>1</v>
          </cell>
          <cell r="J599" t="str">
            <v>low and middle</v>
          </cell>
          <cell r="K599" t="str">
            <v>males</v>
          </cell>
          <cell r="L599" t="str">
            <v>1995-2000</v>
          </cell>
          <cell r="M599">
            <v>1126.888</v>
          </cell>
          <cell r="N599">
            <v>479.704</v>
          </cell>
          <cell r="O599">
            <v>105.094</v>
          </cell>
          <cell r="P599">
            <v>113.71099999999998</v>
          </cell>
          <cell r="Q599">
            <v>176.49699999999999</v>
          </cell>
          <cell r="R599">
            <v>130.44400000000002</v>
          </cell>
          <cell r="S599">
            <v>56.248000000000005</v>
          </cell>
          <cell r="T599">
            <v>65.19</v>
          </cell>
        </row>
        <row r="600">
          <cell r="A600">
            <v>130</v>
          </cell>
          <cell r="B600">
            <v>804</v>
          </cell>
          <cell r="C600" t="str">
            <v>Ukraine</v>
          </cell>
          <cell r="D600">
            <v>0</v>
          </cell>
          <cell r="E600">
            <v>4</v>
          </cell>
          <cell r="F600" t="str">
            <v>Euro</v>
          </cell>
          <cell r="G600">
            <v>2</v>
          </cell>
          <cell r="H600" t="str">
            <v>fse</v>
          </cell>
          <cell r="I600">
            <v>1</v>
          </cell>
          <cell r="J600" t="str">
            <v>low and middle</v>
          </cell>
          <cell r="K600" t="str">
            <v>males</v>
          </cell>
          <cell r="L600" t="str">
            <v>1995-2000</v>
          </cell>
          <cell r="M600">
            <v>1720.589</v>
          </cell>
          <cell r="N600">
            <v>39.013</v>
          </cell>
          <cell r="O600">
            <v>12.01</v>
          </cell>
          <cell r="P600">
            <v>62.634</v>
          </cell>
          <cell r="Q600">
            <v>151.613</v>
          </cell>
          <cell r="R600">
            <v>354.97900000000004</v>
          </cell>
          <cell r="S600">
            <v>439.322</v>
          </cell>
          <cell r="T600">
            <v>661.0179999999999</v>
          </cell>
        </row>
        <row r="601">
          <cell r="A601">
            <v>152</v>
          </cell>
          <cell r="B601">
            <v>807</v>
          </cell>
          <cell r="C601" t="str">
            <v>TFYR Macedonia</v>
          </cell>
          <cell r="D601">
            <v>0</v>
          </cell>
          <cell r="E601">
            <v>4</v>
          </cell>
          <cell r="F601" t="str">
            <v>Euro</v>
          </cell>
          <cell r="G601">
            <v>2</v>
          </cell>
          <cell r="H601" t="str">
            <v>fse</v>
          </cell>
          <cell r="I601">
            <v>1</v>
          </cell>
          <cell r="J601" t="str">
            <v>low and middle</v>
          </cell>
          <cell r="K601" t="str">
            <v>males</v>
          </cell>
          <cell r="L601" t="str">
            <v>1995-2000</v>
          </cell>
          <cell r="M601">
            <v>42.162</v>
          </cell>
          <cell r="N601">
            <v>2.269</v>
          </cell>
          <cell r="O601">
            <v>0.271</v>
          </cell>
          <cell r="P601">
            <v>0.968</v>
          </cell>
          <cell r="Q601">
            <v>2.004</v>
          </cell>
          <cell r="R601">
            <v>6.011000000000001</v>
          </cell>
          <cell r="S601">
            <v>9.685</v>
          </cell>
          <cell r="T601">
            <v>20.954</v>
          </cell>
        </row>
        <row r="602">
          <cell r="A602">
            <v>35</v>
          </cell>
          <cell r="B602">
            <v>818</v>
          </cell>
          <cell r="C602" t="str">
            <v>Egypt</v>
          </cell>
          <cell r="D602">
            <v>0</v>
          </cell>
          <cell r="E602">
            <v>3</v>
          </cell>
          <cell r="F602" t="str">
            <v>Emro</v>
          </cell>
          <cell r="G602">
            <v>8</v>
          </cell>
          <cell r="H602" t="str">
            <v>mec</v>
          </cell>
          <cell r="I602">
            <v>1</v>
          </cell>
          <cell r="J602" t="str">
            <v>low and middle</v>
          </cell>
          <cell r="K602" t="str">
            <v>males</v>
          </cell>
          <cell r="L602" t="str">
            <v>1995-2000</v>
          </cell>
          <cell r="M602">
            <v>1161.923</v>
          </cell>
          <cell r="N602">
            <v>288.05</v>
          </cell>
          <cell r="O602">
            <v>32.08</v>
          </cell>
          <cell r="P602">
            <v>50.474000000000004</v>
          </cell>
          <cell r="Q602">
            <v>85.175</v>
          </cell>
          <cell r="R602">
            <v>167.943</v>
          </cell>
          <cell r="S602">
            <v>215.65300000000002</v>
          </cell>
          <cell r="T602">
            <v>322.548</v>
          </cell>
        </row>
        <row r="603">
          <cell r="A603">
            <v>141</v>
          </cell>
          <cell r="B603">
            <v>826</v>
          </cell>
          <cell r="C603" t="str">
            <v>United Kingdom</v>
          </cell>
          <cell r="D603">
            <v>0</v>
          </cell>
          <cell r="E603">
            <v>4</v>
          </cell>
          <cell r="F603" t="str">
            <v>Euro</v>
          </cell>
          <cell r="G603">
            <v>1</v>
          </cell>
          <cell r="H603" t="str">
            <v>eme</v>
          </cell>
          <cell r="I603">
            <v>4</v>
          </cell>
          <cell r="J603" t="str">
            <v>high</v>
          </cell>
          <cell r="K603" t="str">
            <v>males</v>
          </cell>
          <cell r="L603" t="str">
            <v>1995-2000</v>
          </cell>
          <cell r="M603">
            <v>1570.217</v>
          </cell>
          <cell r="N603">
            <v>16.031</v>
          </cell>
          <cell r="O603">
            <v>3.442</v>
          </cell>
          <cell r="P603">
            <v>21.064</v>
          </cell>
          <cell r="Q603">
            <v>39.72</v>
          </cell>
          <cell r="R603">
            <v>150.71699999999998</v>
          </cell>
          <cell r="S603">
            <v>290.408</v>
          </cell>
          <cell r="T603">
            <v>1048.835</v>
          </cell>
        </row>
        <row r="604">
          <cell r="A604">
            <v>21</v>
          </cell>
          <cell r="B604">
            <v>834</v>
          </cell>
          <cell r="C604" t="str">
            <v>United Rep. of Tanzania</v>
          </cell>
          <cell r="D604">
            <v>0</v>
          </cell>
          <cell r="E604">
            <v>1</v>
          </cell>
          <cell r="F604" t="str">
            <v>Afro</v>
          </cell>
          <cell r="G604">
            <v>6</v>
          </cell>
          <cell r="H604" t="str">
            <v>ssa</v>
          </cell>
          <cell r="I604">
            <v>1</v>
          </cell>
          <cell r="J604" t="str">
            <v>low and middle</v>
          </cell>
          <cell r="K604" t="str">
            <v>males</v>
          </cell>
          <cell r="L604" t="str">
            <v>1995-2000</v>
          </cell>
          <cell r="M604">
            <v>1248.118</v>
          </cell>
          <cell r="N604">
            <v>462.826</v>
          </cell>
          <cell r="O604">
            <v>113.687</v>
          </cell>
          <cell r="P604">
            <v>129.735</v>
          </cell>
          <cell r="Q604">
            <v>190.476</v>
          </cell>
          <cell r="R604">
            <v>167.98</v>
          </cell>
          <cell r="S604">
            <v>83.507</v>
          </cell>
          <cell r="T604">
            <v>99.90700000000001</v>
          </cell>
        </row>
        <row r="605">
          <cell r="A605">
            <v>199</v>
          </cell>
          <cell r="B605">
            <v>840</v>
          </cell>
          <cell r="C605" t="str">
            <v>United States of America</v>
          </cell>
          <cell r="D605">
            <v>0</v>
          </cell>
          <cell r="E605">
            <v>2</v>
          </cell>
          <cell r="F605" t="str">
            <v>Amro</v>
          </cell>
          <cell r="G605">
            <v>1</v>
          </cell>
          <cell r="H605" t="str">
            <v>eme</v>
          </cell>
          <cell r="I605">
            <v>4</v>
          </cell>
          <cell r="J605" t="str">
            <v>high</v>
          </cell>
          <cell r="K605" t="str">
            <v>males</v>
          </cell>
          <cell r="L605" t="str">
            <v>1995-2000</v>
          </cell>
          <cell r="M605">
            <v>5998.782</v>
          </cell>
          <cell r="N605">
            <v>93.74</v>
          </cell>
          <cell r="O605">
            <v>25.214</v>
          </cell>
          <cell r="P605">
            <v>185.244</v>
          </cell>
          <cell r="Q605">
            <v>422.677</v>
          </cell>
          <cell r="R605">
            <v>794.235</v>
          </cell>
          <cell r="S605">
            <v>1003.873</v>
          </cell>
          <cell r="T605">
            <v>3473.799</v>
          </cell>
        </row>
        <row r="606">
          <cell r="A606">
            <v>49</v>
          </cell>
          <cell r="B606">
            <v>854</v>
          </cell>
          <cell r="C606" t="str">
            <v>Burkina Faso</v>
          </cell>
          <cell r="D606">
            <v>0</v>
          </cell>
          <cell r="E606">
            <v>1</v>
          </cell>
          <cell r="F606" t="str">
            <v>Afro</v>
          </cell>
          <cell r="G606">
            <v>6</v>
          </cell>
          <cell r="H606" t="str">
            <v>ssa</v>
          </cell>
          <cell r="I606">
            <v>1</v>
          </cell>
          <cell r="J606" t="str">
            <v>low and middle</v>
          </cell>
          <cell r="K606" t="str">
            <v>males</v>
          </cell>
          <cell r="L606" t="str">
            <v>1995-2000</v>
          </cell>
          <cell r="M606">
            <v>529.805</v>
          </cell>
          <cell r="N606">
            <v>232.353</v>
          </cell>
          <cell r="O606">
            <v>51.497</v>
          </cell>
          <cell r="P606">
            <v>50.895</v>
          </cell>
          <cell r="Q606">
            <v>63.744</v>
          </cell>
          <cell r="R606">
            <v>58.243</v>
          </cell>
          <cell r="S606">
            <v>32.927</v>
          </cell>
          <cell r="T606">
            <v>40.146</v>
          </cell>
        </row>
        <row r="607">
          <cell r="A607">
            <v>195</v>
          </cell>
          <cell r="B607">
            <v>858</v>
          </cell>
          <cell r="C607" t="str">
            <v>Uruguay</v>
          </cell>
          <cell r="D607">
            <v>0</v>
          </cell>
          <cell r="E607">
            <v>2</v>
          </cell>
          <cell r="F607" t="str">
            <v>Amro</v>
          </cell>
          <cell r="G607">
            <v>7</v>
          </cell>
          <cell r="H607" t="str">
            <v>lac</v>
          </cell>
          <cell r="I607">
            <v>1</v>
          </cell>
          <cell r="J607" t="str">
            <v>low and middle</v>
          </cell>
          <cell r="K607" t="str">
            <v>males</v>
          </cell>
          <cell r="L607" t="str">
            <v>1995-2000</v>
          </cell>
          <cell r="M607">
            <v>81.846</v>
          </cell>
          <cell r="N607">
            <v>3.483</v>
          </cell>
          <cell r="O607">
            <v>0.493</v>
          </cell>
          <cell r="P607">
            <v>2.447</v>
          </cell>
          <cell r="Q607">
            <v>3.572</v>
          </cell>
          <cell r="R607">
            <v>11.033000000000001</v>
          </cell>
          <cell r="S607">
            <v>17.596</v>
          </cell>
          <cell r="T607">
            <v>43.222</v>
          </cell>
        </row>
        <row r="608">
          <cell r="A608">
            <v>87</v>
          </cell>
          <cell r="B608">
            <v>860</v>
          </cell>
          <cell r="C608" t="str">
            <v>Uzbekistan</v>
          </cell>
          <cell r="D608">
            <v>0</v>
          </cell>
          <cell r="E608">
            <v>4</v>
          </cell>
          <cell r="F608" t="str">
            <v>Euro</v>
          </cell>
          <cell r="G608">
            <v>8</v>
          </cell>
          <cell r="H608" t="str">
            <v>mec</v>
          </cell>
          <cell r="I608">
            <v>1</v>
          </cell>
          <cell r="J608" t="str">
            <v>low and middle</v>
          </cell>
          <cell r="K608" t="str">
            <v>males</v>
          </cell>
          <cell r="L608" t="str">
            <v>1995-2000</v>
          </cell>
          <cell r="M608">
            <v>414.391</v>
          </cell>
          <cell r="N608">
            <v>114.274</v>
          </cell>
          <cell r="O608">
            <v>11.975</v>
          </cell>
          <cell r="P608">
            <v>24.749</v>
          </cell>
          <cell r="Q608">
            <v>42.726</v>
          </cell>
          <cell r="R608">
            <v>58.044</v>
          </cell>
          <cell r="S608">
            <v>67.463</v>
          </cell>
          <cell r="T608">
            <v>95.16</v>
          </cell>
        </row>
        <row r="609">
          <cell r="A609">
            <v>196</v>
          </cell>
          <cell r="B609">
            <v>862</v>
          </cell>
          <cell r="C609" t="str">
            <v>Venezuela</v>
          </cell>
          <cell r="D609">
            <v>0</v>
          </cell>
          <cell r="E609">
            <v>2</v>
          </cell>
          <cell r="F609" t="str">
            <v>Amro</v>
          </cell>
          <cell r="G609">
            <v>7</v>
          </cell>
          <cell r="H609" t="str">
            <v>lac</v>
          </cell>
          <cell r="I609">
            <v>1</v>
          </cell>
          <cell r="J609" t="str">
            <v>low and middle</v>
          </cell>
          <cell r="K609" t="str">
            <v>males</v>
          </cell>
          <cell r="L609" t="str">
            <v>1995-2000</v>
          </cell>
          <cell r="M609">
            <v>306.888</v>
          </cell>
          <cell r="N609">
            <v>40.959</v>
          </cell>
          <cell r="O609">
            <v>7.0920000000000005</v>
          </cell>
          <cell r="P609">
            <v>28.493000000000002</v>
          </cell>
          <cell r="Q609">
            <v>32.474000000000004</v>
          </cell>
          <cell r="R609">
            <v>51.129000000000005</v>
          </cell>
          <cell r="S609">
            <v>49.034</v>
          </cell>
          <cell r="T609">
            <v>97.707</v>
          </cell>
        </row>
        <row r="610">
          <cell r="A610">
            <v>214</v>
          </cell>
          <cell r="B610">
            <v>882</v>
          </cell>
          <cell r="C610" t="str">
            <v>Samoa</v>
          </cell>
          <cell r="D610">
            <v>0</v>
          </cell>
          <cell r="E610">
            <v>6</v>
          </cell>
          <cell r="F610" t="str">
            <v>Wpro</v>
          </cell>
          <cell r="G610">
            <v>5</v>
          </cell>
          <cell r="H610" t="str">
            <v>oai</v>
          </cell>
          <cell r="I610">
            <v>1</v>
          </cell>
          <cell r="J610" t="str">
            <v>low and middle</v>
          </cell>
          <cell r="K610" t="str">
            <v>males</v>
          </cell>
          <cell r="L610" t="str">
            <v>1995-2000</v>
          </cell>
          <cell r="M610">
            <v>2.392</v>
          </cell>
          <cell r="N610">
            <v>0.323</v>
          </cell>
          <cell r="O610">
            <v>0.041</v>
          </cell>
          <cell r="P610">
            <v>0.121</v>
          </cell>
          <cell r="Q610">
            <v>0.144</v>
          </cell>
          <cell r="R610">
            <v>0.34</v>
          </cell>
          <cell r="S610">
            <v>0.521</v>
          </cell>
          <cell r="T610">
            <v>0.902</v>
          </cell>
        </row>
        <row r="611">
          <cell r="A611">
            <v>118</v>
          </cell>
          <cell r="B611">
            <v>887</v>
          </cell>
          <cell r="C611" t="str">
            <v>Yemen</v>
          </cell>
          <cell r="D611">
            <v>0</v>
          </cell>
          <cell r="E611">
            <v>3</v>
          </cell>
          <cell r="F611" t="str">
            <v>Emro</v>
          </cell>
          <cell r="G611">
            <v>8</v>
          </cell>
          <cell r="H611" t="str">
            <v>mec</v>
          </cell>
          <cell r="I611">
            <v>1</v>
          </cell>
          <cell r="J611" t="str">
            <v>low and middle</v>
          </cell>
          <cell r="K611" t="str">
            <v>males</v>
          </cell>
          <cell r="L611" t="str">
            <v>1995-2000</v>
          </cell>
          <cell r="M611">
            <v>427.75</v>
          </cell>
          <cell r="N611">
            <v>221.023</v>
          </cell>
          <cell r="O611">
            <v>21.988</v>
          </cell>
          <cell r="P611">
            <v>40.43</v>
          </cell>
          <cell r="Q611">
            <v>31.613999999999997</v>
          </cell>
          <cell r="R611">
            <v>31.233999999999998</v>
          </cell>
          <cell r="S611">
            <v>33.349</v>
          </cell>
          <cell r="T611">
            <v>48.111999999999995</v>
          </cell>
        </row>
        <row r="612">
          <cell r="A612">
            <v>153</v>
          </cell>
          <cell r="B612">
            <v>891</v>
          </cell>
          <cell r="C612" t="str">
            <v>Yugoslavia</v>
          </cell>
          <cell r="D612">
            <v>0</v>
          </cell>
          <cell r="E612">
            <v>4</v>
          </cell>
          <cell r="F612" t="str">
            <v>Euro</v>
          </cell>
          <cell r="G612">
            <v>2</v>
          </cell>
          <cell r="H612" t="str">
            <v>fse</v>
          </cell>
          <cell r="I612">
            <v>1</v>
          </cell>
          <cell r="J612" t="str">
            <v>low and middle</v>
          </cell>
          <cell r="K612" t="str">
            <v>males</v>
          </cell>
          <cell r="L612" t="str">
            <v>1995-2000</v>
          </cell>
          <cell r="M612">
            <v>269.414</v>
          </cell>
          <cell r="N612">
            <v>10.163</v>
          </cell>
          <cell r="O612">
            <v>1.213</v>
          </cell>
          <cell r="P612">
            <v>4.922000000000001</v>
          </cell>
          <cell r="Q612">
            <v>11.237000000000002</v>
          </cell>
          <cell r="R612">
            <v>38.079</v>
          </cell>
          <cell r="S612">
            <v>68.085</v>
          </cell>
          <cell r="T612">
            <v>135.715</v>
          </cell>
        </row>
        <row r="613">
          <cell r="A613">
            <v>22</v>
          </cell>
          <cell r="B613">
            <v>894</v>
          </cell>
          <cell r="C613" t="str">
            <v>Zambia</v>
          </cell>
          <cell r="D613">
            <v>0</v>
          </cell>
          <cell r="E613">
            <v>1</v>
          </cell>
          <cell r="F613" t="str">
            <v>Afro</v>
          </cell>
          <cell r="G613">
            <v>6</v>
          </cell>
          <cell r="H613" t="str">
            <v>ssa</v>
          </cell>
          <cell r="I613">
            <v>1</v>
          </cell>
          <cell r="J613" t="str">
            <v>low and middle</v>
          </cell>
          <cell r="K613" t="str">
            <v>males</v>
          </cell>
          <cell r="L613" t="str">
            <v>1995-2000</v>
          </cell>
          <cell r="M613">
            <v>431.506</v>
          </cell>
          <cell r="N613">
            <v>139.966</v>
          </cell>
          <cell r="O613">
            <v>33.151</v>
          </cell>
          <cell r="P613">
            <v>47.372</v>
          </cell>
          <cell r="Q613">
            <v>86.227</v>
          </cell>
          <cell r="R613">
            <v>65.293</v>
          </cell>
          <cell r="S613">
            <v>26.823999999999998</v>
          </cell>
          <cell r="T613">
            <v>32.672999999999995</v>
          </cell>
        </row>
        <row r="614">
          <cell r="A614">
            <v>1</v>
          </cell>
          <cell r="B614">
            <v>900</v>
          </cell>
          <cell r="C614" t="str">
            <v>World total</v>
          </cell>
          <cell r="K614" t="str">
            <v>males</v>
          </cell>
          <cell r="L614" t="str">
            <v>1995-2000</v>
          </cell>
          <cell r="M614">
            <v>137581.583</v>
          </cell>
          <cell r="N614">
            <v>27018.807</v>
          </cell>
          <cell r="O614">
            <v>4976.905000000001</v>
          </cell>
          <cell r="P614">
            <v>7969.425000000001</v>
          </cell>
          <cell r="Q614">
            <v>11855.838</v>
          </cell>
          <cell r="R614">
            <v>19614.427</v>
          </cell>
          <cell r="S614">
            <v>22730.446</v>
          </cell>
          <cell r="T614">
            <v>43415.735</v>
          </cell>
        </row>
        <row r="615">
          <cell r="A615">
            <v>2</v>
          </cell>
          <cell r="B615">
            <v>901</v>
          </cell>
          <cell r="C615" t="str">
            <v>More developed regions (*)</v>
          </cell>
          <cell r="K615" t="str">
            <v>males</v>
          </cell>
          <cell r="L615" t="str">
            <v>1995-2000</v>
          </cell>
          <cell r="M615">
            <v>30625.838</v>
          </cell>
          <cell r="N615">
            <v>453.889</v>
          </cell>
          <cell r="O615">
            <v>130.591</v>
          </cell>
          <cell r="P615">
            <v>866.366</v>
          </cell>
          <cell r="Q615">
            <v>2088.946</v>
          </cell>
          <cell r="R615">
            <v>4717.615</v>
          </cell>
          <cell r="S615">
            <v>6400.407</v>
          </cell>
          <cell r="T615">
            <v>15968.023999999998</v>
          </cell>
        </row>
        <row r="616">
          <cell r="A616">
            <v>3</v>
          </cell>
          <cell r="B616">
            <v>902</v>
          </cell>
          <cell r="C616" t="str">
            <v>Less developed regions (+)</v>
          </cell>
          <cell r="K616" t="str">
            <v>males</v>
          </cell>
          <cell r="L616" t="str">
            <v>1995-2000</v>
          </cell>
          <cell r="M616">
            <v>106955.744</v>
          </cell>
          <cell r="N616">
            <v>26564.917</v>
          </cell>
          <cell r="O616">
            <v>4846.314</v>
          </cell>
          <cell r="P616">
            <v>7103.059</v>
          </cell>
          <cell r="Q616">
            <v>9766.892</v>
          </cell>
          <cell r="R616">
            <v>14896.812000000002</v>
          </cell>
          <cell r="S616">
            <v>16330.039</v>
          </cell>
          <cell r="T616">
            <v>27447.711</v>
          </cell>
        </row>
        <row r="617">
          <cell r="A617">
            <v>5</v>
          </cell>
          <cell r="B617">
            <v>903</v>
          </cell>
          <cell r="C617" t="str">
            <v>Africa</v>
          </cell>
          <cell r="K617" t="str">
            <v>males</v>
          </cell>
          <cell r="L617" t="str">
            <v>1995-2000</v>
          </cell>
          <cell r="M617">
            <v>26836.301</v>
          </cell>
          <cell r="N617">
            <v>10622.417</v>
          </cell>
          <cell r="O617">
            <v>2268.772</v>
          </cell>
          <cell r="P617">
            <v>2512.349</v>
          </cell>
          <cell r="Q617">
            <v>3195.023</v>
          </cell>
          <cell r="R617">
            <v>3149.3680000000004</v>
          </cell>
          <cell r="S617">
            <v>2138.79</v>
          </cell>
          <cell r="T617">
            <v>2949.5820000000003</v>
          </cell>
        </row>
        <row r="618">
          <cell r="A618">
            <v>162</v>
          </cell>
          <cell r="B618">
            <v>904</v>
          </cell>
          <cell r="C618" t="str">
            <v>Latin America and the Caribbean</v>
          </cell>
          <cell r="K618" t="str">
            <v>males</v>
          </cell>
          <cell r="L618" t="str">
            <v>1995-2000</v>
          </cell>
          <cell r="M618">
            <v>9155.908</v>
          </cell>
          <cell r="N618">
            <v>1458.565</v>
          </cell>
          <cell r="O618">
            <v>220.988</v>
          </cell>
          <cell r="P618">
            <v>808.0160000000001</v>
          </cell>
          <cell r="Q618">
            <v>1088.559</v>
          </cell>
          <cell r="R618">
            <v>1439.834</v>
          </cell>
          <cell r="S618">
            <v>1334.848</v>
          </cell>
          <cell r="T618">
            <v>2805.0980000000004</v>
          </cell>
        </row>
        <row r="619">
          <cell r="A619">
            <v>197</v>
          </cell>
          <cell r="B619">
            <v>905</v>
          </cell>
          <cell r="C619" t="str">
            <v>Northern America (12)</v>
          </cell>
          <cell r="K619" t="str">
            <v>males</v>
          </cell>
          <cell r="L619" t="str">
            <v>1995-2000</v>
          </cell>
          <cell r="M619">
            <v>6566.005</v>
          </cell>
          <cell r="N619">
            <v>101.086</v>
          </cell>
          <cell r="O619">
            <v>27.38</v>
          </cell>
          <cell r="P619">
            <v>198.715</v>
          </cell>
          <cell r="Q619">
            <v>453.331</v>
          </cell>
          <cell r="R619">
            <v>860.346</v>
          </cell>
          <cell r="S619">
            <v>1104.703</v>
          </cell>
          <cell r="T619">
            <v>3820.444</v>
          </cell>
        </row>
        <row r="620">
          <cell r="A620">
            <v>65</v>
          </cell>
          <cell r="B620">
            <v>906</v>
          </cell>
          <cell r="C620" t="str">
            <v>Eastern Asia</v>
          </cell>
          <cell r="K620" t="str">
            <v>males</v>
          </cell>
          <cell r="L620" t="str">
            <v>1995-2000</v>
          </cell>
          <cell r="M620">
            <v>28206.027</v>
          </cell>
          <cell r="N620">
            <v>2388.264</v>
          </cell>
          <cell r="O620">
            <v>374.17</v>
          </cell>
          <cell r="P620">
            <v>1077.433</v>
          </cell>
          <cell r="Q620">
            <v>1809.181</v>
          </cell>
          <cell r="R620">
            <v>4231.3589999999995</v>
          </cell>
          <cell r="S620">
            <v>6357.171</v>
          </cell>
          <cell r="T620">
            <v>11968.449</v>
          </cell>
        </row>
        <row r="621">
          <cell r="A621">
            <v>119</v>
          </cell>
          <cell r="B621">
            <v>908</v>
          </cell>
          <cell r="C621" t="str">
            <v>Europe</v>
          </cell>
          <cell r="K621" t="str">
            <v>males</v>
          </cell>
          <cell r="L621" t="str">
            <v>1995-2000</v>
          </cell>
          <cell r="M621">
            <v>20963.688</v>
          </cell>
          <cell r="N621">
            <v>325.476</v>
          </cell>
          <cell r="O621">
            <v>95.368</v>
          </cell>
          <cell r="P621">
            <v>612.559</v>
          </cell>
          <cell r="Q621">
            <v>1539.561</v>
          </cell>
          <cell r="R621">
            <v>3465.7650000000003</v>
          </cell>
          <cell r="S621">
            <v>4677.731</v>
          </cell>
          <cell r="T621">
            <v>10247.228000000001</v>
          </cell>
        </row>
        <row r="622">
          <cell r="A622">
            <v>200</v>
          </cell>
          <cell r="B622">
            <v>909</v>
          </cell>
          <cell r="C622" t="str">
            <v>Oceania</v>
          </cell>
          <cell r="K622" t="str">
            <v>males</v>
          </cell>
          <cell r="L622" t="str">
            <v>1995-2000</v>
          </cell>
          <cell r="M622">
            <v>598.298</v>
          </cell>
          <cell r="N622">
            <v>42.182</v>
          </cell>
          <cell r="O622">
            <v>6.832000000000001</v>
          </cell>
          <cell r="P622">
            <v>25.366</v>
          </cell>
          <cell r="Q622">
            <v>35.759</v>
          </cell>
          <cell r="R622">
            <v>74.691</v>
          </cell>
          <cell r="S622">
            <v>101.27600000000001</v>
          </cell>
          <cell r="T622">
            <v>312.192</v>
          </cell>
        </row>
        <row r="623">
          <cell r="A623">
            <v>6</v>
          </cell>
          <cell r="B623">
            <v>910</v>
          </cell>
          <cell r="C623" t="str">
            <v>Eastern Africa (1)</v>
          </cell>
          <cell r="K623" t="str">
            <v>males</v>
          </cell>
          <cell r="L623" t="str">
            <v>1995-2000</v>
          </cell>
          <cell r="M623">
            <v>10430.14</v>
          </cell>
          <cell r="N623">
            <v>4273.06</v>
          </cell>
          <cell r="O623">
            <v>916.23</v>
          </cell>
          <cell r="P623">
            <v>1004.4259999999999</v>
          </cell>
          <cell r="Q623">
            <v>1470.558</v>
          </cell>
          <cell r="R623">
            <v>1262.849</v>
          </cell>
          <cell r="S623">
            <v>661.882</v>
          </cell>
          <cell r="T623">
            <v>841.135</v>
          </cell>
        </row>
        <row r="624">
          <cell r="A624">
            <v>24</v>
          </cell>
          <cell r="B624">
            <v>911</v>
          </cell>
          <cell r="C624" t="str">
            <v>Middle Africa (3)</v>
          </cell>
          <cell r="K624" t="str">
            <v>males</v>
          </cell>
          <cell r="L624" t="str">
            <v>1995-2000</v>
          </cell>
          <cell r="M624">
            <v>3573.976</v>
          </cell>
          <cell r="N624">
            <v>1629.689</v>
          </cell>
          <cell r="O624">
            <v>327.926</v>
          </cell>
          <cell r="P624">
            <v>326.692</v>
          </cell>
          <cell r="Q624">
            <v>364.224</v>
          </cell>
          <cell r="R624">
            <v>352.845</v>
          </cell>
          <cell r="S624">
            <v>237.63</v>
          </cell>
          <cell r="T624">
            <v>334.97</v>
          </cell>
        </row>
        <row r="625">
          <cell r="A625">
            <v>33</v>
          </cell>
          <cell r="B625">
            <v>912</v>
          </cell>
          <cell r="C625" t="str">
            <v>Northern Africa</v>
          </cell>
          <cell r="K625" t="str">
            <v>males</v>
          </cell>
          <cell r="L625" t="str">
            <v>1995-2000</v>
          </cell>
          <cell r="M625">
            <v>3211.471</v>
          </cell>
          <cell r="N625">
            <v>864.35</v>
          </cell>
          <cell r="O625">
            <v>150.554</v>
          </cell>
          <cell r="P625">
            <v>238.6</v>
          </cell>
          <cell r="Q625">
            <v>261.822</v>
          </cell>
          <cell r="R625">
            <v>396.305</v>
          </cell>
          <cell r="S625">
            <v>474.11199999999997</v>
          </cell>
          <cell r="T625">
            <v>825.7280000000001</v>
          </cell>
        </row>
        <row r="626">
          <cell r="A626">
            <v>41</v>
          </cell>
          <cell r="B626">
            <v>913</v>
          </cell>
          <cell r="C626" t="str">
            <v>Southern Africa</v>
          </cell>
          <cell r="K626" t="str">
            <v>males</v>
          </cell>
          <cell r="L626" t="str">
            <v>1995-2000</v>
          </cell>
          <cell r="M626">
            <v>1497.716</v>
          </cell>
          <cell r="N626">
            <v>331.713</v>
          </cell>
          <cell r="O626">
            <v>57.445</v>
          </cell>
          <cell r="P626">
            <v>129.675</v>
          </cell>
          <cell r="Q626">
            <v>269.971</v>
          </cell>
          <cell r="R626">
            <v>317.492</v>
          </cell>
          <cell r="S626">
            <v>199.485</v>
          </cell>
          <cell r="T626">
            <v>191.935</v>
          </cell>
        </row>
        <row r="627">
          <cell r="A627">
            <v>47</v>
          </cell>
          <cell r="B627">
            <v>914</v>
          </cell>
          <cell r="C627" t="str">
            <v>Western Africa (4)</v>
          </cell>
          <cell r="K627" t="str">
            <v>males</v>
          </cell>
          <cell r="L627" t="str">
            <v>1995-2000</v>
          </cell>
          <cell r="M627">
            <v>8122.998</v>
          </cell>
          <cell r="N627">
            <v>3523.605</v>
          </cell>
          <cell r="O627">
            <v>816.617</v>
          </cell>
          <cell r="P627">
            <v>812.956</v>
          </cell>
          <cell r="Q627">
            <v>828.4480000000001</v>
          </cell>
          <cell r="R627">
            <v>819.877</v>
          </cell>
          <cell r="S627">
            <v>565.681</v>
          </cell>
          <cell r="T627">
            <v>755.814</v>
          </cell>
        </row>
        <row r="628">
          <cell r="A628">
            <v>163</v>
          </cell>
          <cell r="B628">
            <v>915</v>
          </cell>
          <cell r="C628" t="str">
            <v>Caribbean (10)</v>
          </cell>
          <cell r="K628" t="str">
            <v>males</v>
          </cell>
          <cell r="L628" t="str">
            <v>1995-2000</v>
          </cell>
          <cell r="M628">
            <v>784.34</v>
          </cell>
          <cell r="N628">
            <v>116.486</v>
          </cell>
          <cell r="O628">
            <v>25.799</v>
          </cell>
          <cell r="P628">
            <v>54.926</v>
          </cell>
          <cell r="Q628">
            <v>80.284</v>
          </cell>
          <cell r="R628">
            <v>109.71</v>
          </cell>
          <cell r="S628">
            <v>105.833</v>
          </cell>
          <cell r="T628">
            <v>291.30199999999996</v>
          </cell>
        </row>
        <row r="629">
          <cell r="A629">
            <v>175</v>
          </cell>
          <cell r="B629">
            <v>916</v>
          </cell>
          <cell r="C629" t="str">
            <v>Central America</v>
          </cell>
          <cell r="K629" t="str">
            <v>males</v>
          </cell>
          <cell r="L629" t="str">
            <v>1995-2000</v>
          </cell>
          <cell r="M629">
            <v>1933.715</v>
          </cell>
          <cell r="N629">
            <v>397.09</v>
          </cell>
          <cell r="O629">
            <v>53.301</v>
          </cell>
          <cell r="P629">
            <v>197.303</v>
          </cell>
          <cell r="Q629">
            <v>223.384</v>
          </cell>
          <cell r="R629">
            <v>269.047</v>
          </cell>
          <cell r="S629">
            <v>248.514</v>
          </cell>
          <cell r="T629">
            <v>545.0759999999999</v>
          </cell>
        </row>
        <row r="630">
          <cell r="A630">
            <v>88</v>
          </cell>
          <cell r="B630">
            <v>920</v>
          </cell>
          <cell r="C630" t="str">
            <v>South-eastern Asia</v>
          </cell>
          <cell r="K630" t="str">
            <v>males</v>
          </cell>
          <cell r="L630" t="str">
            <v>1995-2000</v>
          </cell>
          <cell r="M630">
            <v>9692.363</v>
          </cell>
          <cell r="N630">
            <v>1985.03</v>
          </cell>
          <cell r="O630">
            <v>345.39099999999996</v>
          </cell>
          <cell r="P630">
            <v>769.078</v>
          </cell>
          <cell r="Q630">
            <v>982.864</v>
          </cell>
          <cell r="R630">
            <v>1465.287</v>
          </cell>
          <cell r="S630">
            <v>1561.41</v>
          </cell>
          <cell r="T630">
            <v>2583.3030000000003</v>
          </cell>
        </row>
        <row r="631">
          <cell r="A631">
            <v>73</v>
          </cell>
          <cell r="B631">
            <v>921</v>
          </cell>
          <cell r="C631" t="str">
            <v>South-central Asia</v>
          </cell>
          <cell r="K631" t="str">
            <v>males</v>
          </cell>
          <cell r="L631" t="str">
            <v>1995-2000</v>
          </cell>
          <cell r="M631">
            <v>32377.813</v>
          </cell>
          <cell r="N631">
            <v>9209.342</v>
          </cell>
          <cell r="O631">
            <v>1544.664</v>
          </cell>
          <cell r="P631">
            <v>1770.54</v>
          </cell>
          <cell r="Q631">
            <v>2513.254</v>
          </cell>
          <cell r="R631">
            <v>4507.018</v>
          </cell>
          <cell r="S631">
            <v>4947.279</v>
          </cell>
          <cell r="T631">
            <v>7885.715999999999</v>
          </cell>
        </row>
        <row r="632">
          <cell r="A632">
            <v>100</v>
          </cell>
          <cell r="B632">
            <v>922</v>
          </cell>
          <cell r="C632" t="str">
            <v>Western Asia</v>
          </cell>
          <cell r="K632" t="str">
            <v>males</v>
          </cell>
          <cell r="L632" t="str">
            <v>1995-2000</v>
          </cell>
          <cell r="M632">
            <v>3184.542</v>
          </cell>
          <cell r="N632">
            <v>885.628</v>
          </cell>
          <cell r="O632">
            <v>93.35</v>
          </cell>
          <cell r="P632">
            <v>195.636</v>
          </cell>
          <cell r="Q632">
            <v>238.339</v>
          </cell>
          <cell r="R632">
            <v>419.998</v>
          </cell>
          <cell r="S632">
            <v>505.889</v>
          </cell>
          <cell r="T632">
            <v>845.702</v>
          </cell>
        </row>
        <row r="633">
          <cell r="A633">
            <v>120</v>
          </cell>
          <cell r="B633">
            <v>923</v>
          </cell>
          <cell r="C633" t="str">
            <v>Eastern Europe</v>
          </cell>
          <cell r="K633" t="str">
            <v>males</v>
          </cell>
          <cell r="L633" t="str">
            <v>1995-2000</v>
          </cell>
          <cell r="M633">
            <v>10272</v>
          </cell>
          <cell r="N633">
            <v>206.144</v>
          </cell>
          <cell r="O633">
            <v>67.44200000000001</v>
          </cell>
          <cell r="P633">
            <v>407.919</v>
          </cell>
          <cell r="Q633">
            <v>1123.304</v>
          </cell>
          <cell r="R633">
            <v>2219.291</v>
          </cell>
          <cell r="S633">
            <v>2571.794</v>
          </cell>
          <cell r="T633">
            <v>3676.106</v>
          </cell>
        </row>
        <row r="634">
          <cell r="A634">
            <v>131</v>
          </cell>
          <cell r="B634">
            <v>924</v>
          </cell>
          <cell r="C634" t="str">
            <v>Northern Europe (7)</v>
          </cell>
          <cell r="K634" t="str">
            <v>males</v>
          </cell>
          <cell r="L634" t="str">
            <v>1995-2000</v>
          </cell>
          <cell r="M634">
            <v>2551.108</v>
          </cell>
          <cell r="N634">
            <v>28.727</v>
          </cell>
          <cell r="O634">
            <v>7.333</v>
          </cell>
          <cell r="P634">
            <v>42.06700000000001</v>
          </cell>
          <cell r="Q634">
            <v>88.895</v>
          </cell>
          <cell r="R634">
            <v>282.503</v>
          </cell>
          <cell r="S634">
            <v>471.40700000000004</v>
          </cell>
          <cell r="T634">
            <v>1630.1760000000002</v>
          </cell>
        </row>
        <row r="635">
          <cell r="A635">
            <v>142</v>
          </cell>
          <cell r="B635">
            <v>925</v>
          </cell>
          <cell r="C635" t="str">
            <v>Southern Europe (8)</v>
          </cell>
          <cell r="K635" t="str">
            <v>males</v>
          </cell>
          <cell r="L635" t="str">
            <v>1995-2000</v>
          </cell>
          <cell r="M635">
            <v>3689.816</v>
          </cell>
          <cell r="N635">
            <v>50.515</v>
          </cell>
          <cell r="O635">
            <v>10.754</v>
          </cell>
          <cell r="P635">
            <v>80.358</v>
          </cell>
          <cell r="Q635">
            <v>131.955</v>
          </cell>
          <cell r="R635">
            <v>401.697</v>
          </cell>
          <cell r="S635">
            <v>737.827</v>
          </cell>
          <cell r="T635">
            <v>2276.71</v>
          </cell>
        </row>
        <row r="636">
          <cell r="A636">
            <v>154</v>
          </cell>
          <cell r="B636">
            <v>926</v>
          </cell>
          <cell r="C636" t="str">
            <v>Western Europe (9)</v>
          </cell>
          <cell r="K636" t="str">
            <v>males</v>
          </cell>
          <cell r="L636" t="str">
            <v>1995-2000</v>
          </cell>
          <cell r="M636">
            <v>4450.764</v>
          </cell>
          <cell r="N636">
            <v>40.09</v>
          </cell>
          <cell r="O636">
            <v>9.839</v>
          </cell>
          <cell r="P636">
            <v>82.215</v>
          </cell>
          <cell r="Q636">
            <v>195.40699999999998</v>
          </cell>
          <cell r="R636">
            <v>562.274</v>
          </cell>
          <cell r="S636">
            <v>896.703</v>
          </cell>
          <cell r="T636">
            <v>2664.2360000000003</v>
          </cell>
        </row>
        <row r="637">
          <cell r="A637">
            <v>201</v>
          </cell>
          <cell r="B637">
            <v>927</v>
          </cell>
          <cell r="C637" t="str">
            <v>Australia/New Zealand</v>
          </cell>
          <cell r="K637" t="str">
            <v>males</v>
          </cell>
          <cell r="L637" t="str">
            <v>1995-2000</v>
          </cell>
          <cell r="M637">
            <v>442.736</v>
          </cell>
          <cell r="N637">
            <v>6.4</v>
          </cell>
          <cell r="O637">
            <v>1.657</v>
          </cell>
          <cell r="P637">
            <v>12.323</v>
          </cell>
          <cell r="Q637">
            <v>19.5</v>
          </cell>
          <cell r="R637">
            <v>46.804</v>
          </cell>
          <cell r="S637">
            <v>74.445</v>
          </cell>
          <cell r="T637">
            <v>281.607</v>
          </cell>
        </row>
        <row r="638">
          <cell r="A638">
            <v>204</v>
          </cell>
          <cell r="B638">
            <v>928</v>
          </cell>
          <cell r="C638" t="str">
            <v>Melanesia</v>
          </cell>
          <cell r="K638" t="str">
            <v>males</v>
          </cell>
          <cell r="L638" t="str">
            <v>1995-2000</v>
          </cell>
          <cell r="M638">
            <v>139.759</v>
          </cell>
          <cell r="N638">
            <v>33.067</v>
          </cell>
          <cell r="O638">
            <v>4.766</v>
          </cell>
          <cell r="P638">
            <v>11.756</v>
          </cell>
          <cell r="Q638">
            <v>14.93</v>
          </cell>
          <cell r="R638">
            <v>25.375</v>
          </cell>
          <cell r="S638">
            <v>23.885</v>
          </cell>
          <cell r="T638">
            <v>25.98</v>
          </cell>
        </row>
        <row r="639">
          <cell r="A639">
            <v>184</v>
          </cell>
          <cell r="B639">
            <v>931</v>
          </cell>
          <cell r="C639" t="str">
            <v>South America (11)</v>
          </cell>
          <cell r="K639" t="str">
            <v>males</v>
          </cell>
          <cell r="L639" t="str">
            <v>1995-2000</v>
          </cell>
          <cell r="M639">
            <v>6437.853</v>
          </cell>
          <cell r="N639">
            <v>944.989</v>
          </cell>
          <cell r="O639">
            <v>141.888</v>
          </cell>
          <cell r="P639">
            <v>555.787</v>
          </cell>
          <cell r="Q639">
            <v>784.8910000000001</v>
          </cell>
          <cell r="R639">
            <v>1061.077</v>
          </cell>
          <cell r="S639">
            <v>980.501</v>
          </cell>
          <cell r="T639">
            <v>1968.72</v>
          </cell>
        </row>
        <row r="640">
          <cell r="A640">
            <v>64</v>
          </cell>
          <cell r="B640">
            <v>935</v>
          </cell>
          <cell r="C640" t="str">
            <v>Asia</v>
          </cell>
          <cell r="K640" t="str">
            <v>males</v>
          </cell>
          <cell r="L640" t="str">
            <v>1995-2000</v>
          </cell>
          <cell r="M640">
            <v>73460.745</v>
          </cell>
          <cell r="N640">
            <v>14468.264</v>
          </cell>
          <cell r="O640">
            <v>2357.575</v>
          </cell>
          <cell r="P640">
            <v>3812.687</v>
          </cell>
          <cell r="Q640">
            <v>5543.637999999999</v>
          </cell>
          <cell r="R640">
            <v>10623.662</v>
          </cell>
          <cell r="S640">
            <v>13371.749</v>
          </cell>
          <cell r="T640">
            <v>23283.17</v>
          </cell>
        </row>
        <row r="641">
          <cell r="A641">
            <v>4</v>
          </cell>
          <cell r="B641">
            <v>941</v>
          </cell>
          <cell r="C641" t="str">
            <v>Least developed countries (#)</v>
          </cell>
          <cell r="K641" t="str">
            <v>males</v>
          </cell>
          <cell r="L641" t="str">
            <v>1995-2000</v>
          </cell>
          <cell r="M641">
            <v>22750.358</v>
          </cell>
          <cell r="N641">
            <v>9637.431</v>
          </cell>
          <cell r="O641">
            <v>1778.7269999999999</v>
          </cell>
          <cell r="P641">
            <v>2109.156</v>
          </cell>
          <cell r="Q641">
            <v>2456.029</v>
          </cell>
          <cell r="R641">
            <v>2526.434</v>
          </cell>
          <cell r="S641">
            <v>1783.6</v>
          </cell>
          <cell r="T641">
            <v>2458.9809999999998</v>
          </cell>
        </row>
        <row r="642">
          <cell r="A642">
            <v>210</v>
          </cell>
          <cell r="B642">
            <v>954</v>
          </cell>
          <cell r="C642" t="str">
            <v>Micronesia (14)</v>
          </cell>
          <cell r="K642" t="str">
            <v>males</v>
          </cell>
          <cell r="L642" t="str">
            <v>1995-2000</v>
          </cell>
          <cell r="M642">
            <v>7.345</v>
          </cell>
          <cell r="N642">
            <v>1.904</v>
          </cell>
          <cell r="O642">
            <v>0.26</v>
          </cell>
          <cell r="P642">
            <v>0.695</v>
          </cell>
          <cell r="Q642">
            <v>0.705</v>
          </cell>
          <cell r="R642">
            <v>1.022</v>
          </cell>
          <cell r="S642">
            <v>1.0230000000000001</v>
          </cell>
          <cell r="T642">
            <v>1.736</v>
          </cell>
        </row>
        <row r="643">
          <cell r="A643">
            <v>212</v>
          </cell>
          <cell r="B643">
            <v>957</v>
          </cell>
          <cell r="C643" t="str">
            <v>Polynesia (15)</v>
          </cell>
          <cell r="K643" t="str">
            <v>males</v>
          </cell>
          <cell r="L643" t="str">
            <v>1995-2000</v>
          </cell>
          <cell r="M643">
            <v>8.458</v>
          </cell>
          <cell r="N643">
            <v>0.811</v>
          </cell>
          <cell r="O643">
            <v>0.14900000000000002</v>
          </cell>
          <cell r="P643">
            <v>0.5920000000000001</v>
          </cell>
          <cell r="Q643">
            <v>0.624</v>
          </cell>
          <cell r="R643">
            <v>1.49</v>
          </cell>
          <cell r="S643">
            <v>1.923</v>
          </cell>
          <cell r="T643">
            <v>2.8689999999999998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Setup"/>
      <sheetName val="Mortality inputs"/>
      <sheetName val="YLD inputs"/>
      <sheetName val="Ranks"/>
      <sheetName val="Ranks 0-14"/>
      <sheetName val="Ranks 15-59"/>
      <sheetName val="Ranks 60+"/>
      <sheetName val="Comparisons"/>
      <sheetName val="Deaths"/>
      <sheetName val="YLL"/>
      <sheetName val="YLD"/>
      <sheetName val="DALY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rvivors"/>
      <sheetName val="AdjustedY"/>
      <sheetName val="intercept+slope graphs"/>
      <sheetName val="intercept+slope projections"/>
      <sheetName val="99"/>
      <sheetName val="2000"/>
      <sheetName val="Results"/>
    </sheetNames>
    <sheetDataSet>
      <sheetData sheetId="3">
        <row r="3">
          <cell r="A3">
            <v>70</v>
          </cell>
          <cell r="B3">
            <v>0.7919419675039362</v>
          </cell>
          <cell r="C3">
            <v>70</v>
          </cell>
          <cell r="D3">
            <v>0.22794850265882238</v>
          </cell>
          <cell r="E3">
            <v>71</v>
          </cell>
          <cell r="F3">
            <v>0.7762603795959991</v>
          </cell>
          <cell r="G3">
            <v>71</v>
          </cell>
          <cell r="H3">
            <v>0.1358974910356021</v>
          </cell>
        </row>
        <row r="4">
          <cell r="A4">
            <v>75</v>
          </cell>
          <cell r="B4">
            <v>0.8131057470110808</v>
          </cell>
          <cell r="C4">
            <v>75</v>
          </cell>
          <cell r="D4">
            <v>0.18932607843421523</v>
          </cell>
          <cell r="E4">
            <v>73</v>
          </cell>
          <cell r="F4">
            <v>0.7897616075899924</v>
          </cell>
          <cell r="G4">
            <v>75</v>
          </cell>
          <cell r="H4">
            <v>0.12619586439332364</v>
          </cell>
        </row>
        <row r="5">
          <cell r="A5">
            <v>76</v>
          </cell>
          <cell r="B5">
            <v>0.8442125997598892</v>
          </cell>
          <cell r="C5">
            <v>76</v>
          </cell>
          <cell r="D5">
            <v>0.19269407779667502</v>
          </cell>
          <cell r="E5">
            <v>75</v>
          </cell>
          <cell r="F5">
            <v>0.8124290332705572</v>
          </cell>
          <cell r="G5">
            <v>76</v>
          </cell>
          <cell r="H5">
            <v>0.12884520643427155</v>
          </cell>
        </row>
        <row r="6">
          <cell r="A6">
            <v>77</v>
          </cell>
          <cell r="B6">
            <v>0.8505916936093834</v>
          </cell>
          <cell r="C6">
            <v>77</v>
          </cell>
          <cell r="D6">
            <v>0.18963932180514975</v>
          </cell>
          <cell r="E6">
            <v>79</v>
          </cell>
          <cell r="F6">
            <v>0.8522726492802566</v>
          </cell>
          <cell r="G6">
            <v>79</v>
          </cell>
          <cell r="H6">
            <v>0.10738296102641298</v>
          </cell>
        </row>
        <row r="7">
          <cell r="A7">
            <v>80</v>
          </cell>
          <cell r="B7">
            <v>0.8640825613354303</v>
          </cell>
          <cell r="C7">
            <v>85</v>
          </cell>
          <cell r="D7">
            <v>0.12960893664663664</v>
          </cell>
          <cell r="E7">
            <v>80</v>
          </cell>
          <cell r="F7">
            <v>0.8605489159434525</v>
          </cell>
          <cell r="G7">
            <v>80</v>
          </cell>
          <cell r="H7">
            <v>0.11070165690153666</v>
          </cell>
        </row>
        <row r="8">
          <cell r="A8">
            <v>82</v>
          </cell>
          <cell r="B8">
            <v>0.8797993650495302</v>
          </cell>
          <cell r="C8">
            <v>86</v>
          </cell>
          <cell r="D8">
            <v>0.1154042720357471</v>
          </cell>
          <cell r="E8">
            <v>84</v>
          </cell>
          <cell r="F8">
            <v>0.8965357202638515</v>
          </cell>
          <cell r="G8">
            <v>84</v>
          </cell>
          <cell r="H8">
            <v>0.0974550300913073</v>
          </cell>
        </row>
        <row r="9">
          <cell r="A9">
            <v>85</v>
          </cell>
          <cell r="B9">
            <v>0.8919666819302428</v>
          </cell>
          <cell r="C9">
            <v>88</v>
          </cell>
          <cell r="D9">
            <v>0.10556342262409646</v>
          </cell>
          <cell r="E9">
            <v>89</v>
          </cell>
          <cell r="F9">
            <v>0.9311240009205574</v>
          </cell>
          <cell r="G9">
            <v>86</v>
          </cell>
          <cell r="H9">
            <v>0.0909445946230214</v>
          </cell>
        </row>
        <row r="10">
          <cell r="A10">
            <v>86</v>
          </cell>
          <cell r="B10">
            <v>0.9069487380088657</v>
          </cell>
          <cell r="C10">
            <v>95</v>
          </cell>
          <cell r="D10">
            <v>0.07127152676779014</v>
          </cell>
          <cell r="E10">
            <v>90</v>
          </cell>
          <cell r="F10">
            <v>0.9378344670883425</v>
          </cell>
          <cell r="G10">
            <v>94</v>
          </cell>
          <cell r="H10">
            <v>0.059537488619671786</v>
          </cell>
        </row>
        <row r="11">
          <cell r="A11">
            <v>87</v>
          </cell>
          <cell r="B11">
            <v>0.9199758113341515</v>
          </cell>
          <cell r="C11">
            <v>96</v>
          </cell>
          <cell r="D11">
            <v>0.05811468214367488</v>
          </cell>
          <cell r="E11">
            <v>91</v>
          </cell>
          <cell r="F11">
            <v>0.954465953956177</v>
          </cell>
          <cell r="G11">
            <v>96</v>
          </cell>
          <cell r="H11">
            <v>0.05819003005231793</v>
          </cell>
        </row>
        <row r="12">
          <cell r="A12">
            <v>89</v>
          </cell>
          <cell r="B12">
            <v>0.9316113839392427</v>
          </cell>
          <cell r="C12">
            <v>97</v>
          </cell>
          <cell r="D12">
            <v>0.04807781962309354</v>
          </cell>
          <cell r="E12">
            <v>93</v>
          </cell>
          <cell r="F12">
            <v>0.9780763616021342</v>
          </cell>
        </row>
        <row r="13">
          <cell r="A13">
            <v>90</v>
          </cell>
          <cell r="B13">
            <v>0.9438442816112145</v>
          </cell>
          <cell r="E13">
            <v>94</v>
          </cell>
          <cell r="F13">
            <v>0.977297895725976</v>
          </cell>
        </row>
        <row r="14">
          <cell r="A14">
            <v>91</v>
          </cell>
          <cell r="B14">
            <v>0.9436722540730313</v>
          </cell>
          <cell r="E14">
            <v>96</v>
          </cell>
          <cell r="F14">
            <v>1.0087995500170002</v>
          </cell>
        </row>
        <row r="15">
          <cell r="A15">
            <v>92</v>
          </cell>
          <cell r="B15">
            <v>0.9440854164375331</v>
          </cell>
          <cell r="E15">
            <v>97</v>
          </cell>
          <cell r="F15">
            <v>1.001513649755554</v>
          </cell>
        </row>
        <row r="16">
          <cell r="A16">
            <v>93</v>
          </cell>
          <cell r="B16">
            <v>0.9625062616791142</v>
          </cell>
        </row>
        <row r="17">
          <cell r="A17">
            <v>94</v>
          </cell>
          <cell r="B17">
            <v>0.963627400250635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SMPH"/>
      <sheetName val="Setup"/>
      <sheetName val="Mortality inputs"/>
      <sheetName val="YLD inputs"/>
      <sheetName val="Ranks"/>
      <sheetName val="Ranks 0-14"/>
      <sheetName val="Ranks 15-59"/>
      <sheetName val="Ranks 60+"/>
      <sheetName val="Comparisons"/>
      <sheetName val="Deaths"/>
      <sheetName val="YLL"/>
      <sheetName val="YLD"/>
      <sheetName val="DALY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OURCES"/>
      <sheetName val="GDP Current and projected"/>
      <sheetName val="Ag GDP projections"/>
      <sheetName val="GDP growth IMF"/>
      <sheetName val="Population"/>
      <sheetName val="Population projections"/>
    </sheetNames>
    <sheetDataSet>
      <sheetData sheetId="1">
        <row r="70">
          <cell r="C70">
            <v>90.30768305294455</v>
          </cell>
        </row>
        <row r="71">
          <cell r="C71">
            <v>1112.0755639836252</v>
          </cell>
        </row>
        <row r="72">
          <cell r="C72">
            <v>231.46232498062747</v>
          </cell>
        </row>
        <row r="73">
          <cell r="C73">
            <v>152.85323652138786</v>
          </cell>
        </row>
        <row r="74">
          <cell r="C74">
            <v>493.68141676097684</v>
          </cell>
        </row>
        <row r="77">
          <cell r="C77">
            <v>248.03497498288854</v>
          </cell>
        </row>
        <row r="79">
          <cell r="C79">
            <v>333.6903183773478</v>
          </cell>
        </row>
        <row r="82">
          <cell r="C82">
            <v>275.46974742277627</v>
          </cell>
        </row>
        <row r="85">
          <cell r="C85">
            <v>795.882875053163</v>
          </cell>
          <cell r="AV85">
            <v>6803.281797934351</v>
          </cell>
        </row>
        <row r="86">
          <cell r="C86">
            <v>708.8436369365465</v>
          </cell>
          <cell r="AV86">
            <v>12638.252818002615</v>
          </cell>
        </row>
        <row r="87">
          <cell r="C87">
            <v>1171.4352245111304</v>
          </cell>
          <cell r="AV87">
            <v>4419.503782053712</v>
          </cell>
        </row>
        <row r="88">
          <cell r="C88">
            <v>12285.635746810536</v>
          </cell>
          <cell r="AV88">
            <v>481490.29835526063</v>
          </cell>
        </row>
        <row r="90">
          <cell r="C90">
            <v>13898.776334620727</v>
          </cell>
          <cell r="AV90">
            <v>200186.66834720792</v>
          </cell>
        </row>
        <row r="91">
          <cell r="C91">
            <v>4839.146210843443</v>
          </cell>
          <cell r="AV91">
            <v>69699.12561156409</v>
          </cell>
        </row>
        <row r="92">
          <cell r="C92">
            <v>2389.503467751753</v>
          </cell>
          <cell r="AV92">
            <v>28383.080489689597</v>
          </cell>
        </row>
        <row r="95">
          <cell r="C95">
            <v>5244.196624251669</v>
          </cell>
          <cell r="AV95">
            <v>142136.90489867932</v>
          </cell>
        </row>
        <row r="96">
          <cell r="C96">
            <v>8897.72486983036</v>
          </cell>
          <cell r="AV96">
            <v>241160.8801602018</v>
          </cell>
        </row>
        <row r="97">
          <cell r="C97">
            <v>9000.003517119043</v>
          </cell>
          <cell r="AV97">
            <v>328638.43246356177</v>
          </cell>
        </row>
        <row r="101">
          <cell r="C101">
            <v>14165.914608258214</v>
          </cell>
          <cell r="AV101">
            <v>498548.05495531694</v>
          </cell>
        </row>
        <row r="102">
          <cell r="C102">
            <v>31328.362818796355</v>
          </cell>
          <cell r="AV102">
            <v>706148.367997073</v>
          </cell>
        </row>
        <row r="103">
          <cell r="C103">
            <v>13736.871080673802</v>
          </cell>
          <cell r="AV103">
            <v>310860.0057717659</v>
          </cell>
        </row>
        <row r="107">
          <cell r="C107">
            <v>164.5787115474668</v>
          </cell>
          <cell r="AV107">
            <v>2486.743556167125</v>
          </cell>
        </row>
        <row r="108">
          <cell r="C108">
            <v>329.8162724060977</v>
          </cell>
          <cell r="AV108">
            <v>2752.713753491332</v>
          </cell>
        </row>
        <row r="109">
          <cell r="C109">
            <v>376.6954561736158</v>
          </cell>
          <cell r="AV109">
            <v>3165.8099564255112</v>
          </cell>
        </row>
        <row r="112">
          <cell r="D112">
            <v>0.05125599835108578</v>
          </cell>
          <cell r="E112">
            <v>0.05166553593336004</v>
          </cell>
          <cell r="F112">
            <v>0.052025604416033495</v>
          </cell>
          <cell r="G112">
            <v>0.052390311164343624</v>
          </cell>
          <cell r="H112">
            <v>0.05276102974837532</v>
          </cell>
          <cell r="I112">
            <v>0.05313939545165705</v>
          </cell>
          <cell r="J112">
            <v>0.05355864426226538</v>
          </cell>
          <cell r="K112">
            <v>0.05403105929738286</v>
          </cell>
          <cell r="L112">
            <v>0.054582108711821904</v>
          </cell>
          <cell r="M112">
            <v>0.05521530089186514</v>
          </cell>
          <cell r="N112">
            <v>0.05585331983945446</v>
          </cell>
          <cell r="O112">
            <v>0.056491705169691785</v>
          </cell>
          <cell r="P112">
            <v>0.05708938291861088</v>
          </cell>
          <cell r="Q112">
            <v>0.05768835315059127</v>
          </cell>
          <cell r="R112">
            <v>0.05828101878903571</v>
          </cell>
          <cell r="S112">
            <v>0.0588450801865761</v>
          </cell>
          <cell r="T112">
            <v>0.05943289914475927</v>
          </cell>
          <cell r="U112">
            <v>0.06000088738383384</v>
          </cell>
          <cell r="V112">
            <v>0.06056064180264739</v>
          </cell>
          <cell r="W112">
            <v>0.061114891473381804</v>
          </cell>
          <cell r="X112">
            <v>0.06167086478995113</v>
          </cell>
          <cell r="Y112">
            <v>0.06220243370292206</v>
          </cell>
          <cell r="Z112">
            <v>0.06273856753412231</v>
          </cell>
          <cell r="AA112">
            <v>0.06326888780739286</v>
          </cell>
          <cell r="AB112">
            <v>0.06377008012903689</v>
          </cell>
          <cell r="AC112">
            <v>0.06428246801073431</v>
          </cell>
          <cell r="AD112">
            <v>0.06479509394804743</v>
          </cell>
          <cell r="AE112">
            <v>0.0652480599876885</v>
          </cell>
          <cell r="AF112">
            <v>0.06572377239292747</v>
          </cell>
          <cell r="AG112">
            <v>0.06615549052887813</v>
          </cell>
          <cell r="AH112">
            <v>0.06659767410096577</v>
          </cell>
          <cell r="AI112">
            <v>0.06702080372763577</v>
          </cell>
          <cell r="AJ112">
            <v>0.06745179446098236</v>
          </cell>
          <cell r="AK112">
            <v>0.06789666504963253</v>
          </cell>
          <cell r="AL112">
            <v>0.0683055544203445</v>
          </cell>
          <cell r="AM112">
            <v>0.06874455037388869</v>
          </cell>
          <cell r="AN112">
            <v>0.06915898831783893</v>
          </cell>
          <cell r="AO112">
            <v>0.06959401745019118</v>
          </cell>
          <cell r="AP112">
            <v>0.07002244136674339</v>
          </cell>
          <cell r="AQ112">
            <v>0.07044272231211028</v>
          </cell>
          <cell r="AR112">
            <v>0.07087426787786202</v>
          </cell>
          <cell r="AS112">
            <v>0.07131011096407965</v>
          </cell>
          <cell r="AT112">
            <v>0.07174245716864876</v>
          </cell>
          <cell r="AU112">
            <v>0.07220068338837762</v>
          </cell>
          <cell r="AV112">
            <v>0.07264755140995759</v>
          </cell>
        </row>
        <row r="113">
          <cell r="D113">
            <v>0.03883286627893543</v>
          </cell>
          <cell r="E113">
            <v>0.0385411988543512</v>
          </cell>
          <cell r="F113">
            <v>0.038488015858146776</v>
          </cell>
          <cell r="G113">
            <v>0.038667662105954646</v>
          </cell>
          <cell r="H113">
            <v>0.039062136230124125</v>
          </cell>
          <cell r="I113">
            <v>0.0394856830838568</v>
          </cell>
          <cell r="J113">
            <v>0.03990553286476257</v>
          </cell>
          <cell r="K113">
            <v>0.04034497314787497</v>
          </cell>
          <cell r="L113">
            <v>0.04083467789573073</v>
          </cell>
          <cell r="M113">
            <v>0.041347385731380415</v>
          </cell>
          <cell r="N113">
            <v>0.041874277524493714</v>
          </cell>
          <cell r="O113">
            <v>0.04243314261147923</v>
          </cell>
          <cell r="P113">
            <v>0.04301509030949422</v>
          </cell>
          <cell r="Q113">
            <v>0.04363620283645081</v>
          </cell>
          <cell r="R113">
            <v>0.044275211331550234</v>
          </cell>
          <cell r="S113">
            <v>0.044908596347218846</v>
          </cell>
          <cell r="T113">
            <v>0.04553243912778323</v>
          </cell>
          <cell r="U113">
            <v>0.046128964453024605</v>
          </cell>
          <cell r="V113">
            <v>0.046692861202939084</v>
          </cell>
          <cell r="W113">
            <v>0.0472112837335846</v>
          </cell>
          <cell r="X113">
            <v>0.04772167444647439</v>
          </cell>
          <cell r="Y113">
            <v>0.04823909287884785</v>
          </cell>
          <cell r="Z113">
            <v>0.04873866922768388</v>
          </cell>
          <cell r="AA113">
            <v>0.04919400292913148</v>
          </cell>
          <cell r="AB113">
            <v>0.049662321362801014</v>
          </cell>
          <cell r="AC113">
            <v>0.050094268981202505</v>
          </cell>
          <cell r="AD113">
            <v>0.05054812921325139</v>
          </cell>
          <cell r="AE113">
            <v>0.05099501951017429</v>
          </cell>
          <cell r="AF113">
            <v>0.051427422624327625</v>
          </cell>
          <cell r="AG113">
            <v>0.05186396261920728</v>
          </cell>
          <cell r="AH113">
            <v>0.05230705953070836</v>
          </cell>
          <cell r="AI113">
            <v>0.05274111282410414</v>
          </cell>
          <cell r="AJ113">
            <v>0.05318932556325213</v>
          </cell>
          <cell r="AK113">
            <v>0.05365571342890988</v>
          </cell>
          <cell r="AL113">
            <v>0.05413112491535433</v>
          </cell>
          <cell r="AM113">
            <v>0.05459444444879078</v>
          </cell>
          <cell r="AN113">
            <v>0.05507644655331698</v>
          </cell>
          <cell r="AO113">
            <v>0.05555482108549463</v>
          </cell>
          <cell r="AP113">
            <v>0.056037046285455486</v>
          </cell>
          <cell r="AQ113">
            <v>0.05651477144227797</v>
          </cell>
          <cell r="AR113">
            <v>0.056997260405403975</v>
          </cell>
          <cell r="AS113">
            <v>0.05749232374831802</v>
          </cell>
          <cell r="AT113">
            <v>0.05799036643413798</v>
          </cell>
          <cell r="AU113">
            <v>0.05850226414454751</v>
          </cell>
          <cell r="AV113">
            <v>0.05901912392972227</v>
          </cell>
        </row>
        <row r="114">
          <cell r="D114">
            <v>0.04165306415567002</v>
          </cell>
          <cell r="E114">
            <v>0.04135872864378318</v>
          </cell>
          <cell r="F114">
            <v>0.041120567752917905</v>
          </cell>
          <cell r="G114">
            <v>0.04096257251910574</v>
          </cell>
          <cell r="H114">
            <v>0.04088119485894592</v>
          </cell>
          <cell r="I114">
            <v>0.04084964389734458</v>
          </cell>
          <cell r="J114">
            <v>0.04089878174831753</v>
          </cell>
          <cell r="K114">
            <v>0.04114193556861183</v>
          </cell>
          <cell r="L114">
            <v>0.04158849771213328</v>
          </cell>
          <cell r="M114">
            <v>0.04220151412448207</v>
          </cell>
          <cell r="N114">
            <v>0.04285650645919712</v>
          </cell>
          <cell r="O114">
            <v>0.04348383169279858</v>
          </cell>
          <cell r="P114">
            <v>0.04409897128518818</v>
          </cell>
          <cell r="Q114">
            <v>0.0446756315601395</v>
          </cell>
          <cell r="R114">
            <v>0.04519851523414435</v>
          </cell>
          <cell r="S114">
            <v>0.04575573679285532</v>
          </cell>
          <cell r="T114">
            <v>0.046281443632278</v>
          </cell>
          <cell r="U114">
            <v>0.04678270847178744</v>
          </cell>
          <cell r="V114">
            <v>0.04722794860871956</v>
          </cell>
          <cell r="W114">
            <v>0.047640082977168624</v>
          </cell>
          <cell r="X114">
            <v>0.04803964587134322</v>
          </cell>
          <cell r="Y114">
            <v>0.04844279356361437</v>
          </cell>
          <cell r="Z114">
            <v>0.048822737784812505</v>
          </cell>
          <cell r="AA114">
            <v>0.04918311852488078</v>
          </cell>
          <cell r="AB114">
            <v>0.049554324630853124</v>
          </cell>
          <cell r="AC114">
            <v>0.04990860066917365</v>
          </cell>
          <cell r="AD114">
            <v>0.05026694689849397</v>
          </cell>
          <cell r="AE114">
            <v>0.05061498751429238</v>
          </cell>
          <cell r="AF114">
            <v>0.05098974039519064</v>
          </cell>
          <cell r="AG114">
            <v>0.05135491625786846</v>
          </cell>
          <cell r="AH114">
            <v>0.05172387710756985</v>
          </cell>
          <cell r="AI114">
            <v>0.05208880149186564</v>
          </cell>
          <cell r="AJ114">
            <v>0.052472900150615266</v>
          </cell>
          <cell r="AK114">
            <v>0.05286403970055413</v>
          </cell>
          <cell r="AL114">
            <v>0.05326664666114473</v>
          </cell>
          <cell r="AM114">
            <v>0.05366446814593377</v>
          </cell>
          <cell r="AN114">
            <v>0.054060949735277655</v>
          </cell>
          <cell r="AO114">
            <v>0.05445598834444475</v>
          </cell>
          <cell r="AP114">
            <v>0.05484627812771191</v>
          </cell>
          <cell r="AQ114">
            <v>0.05523513525668359</v>
          </cell>
          <cell r="AR114">
            <v>0.055616255431530696</v>
          </cell>
          <cell r="AS114">
            <v>0.056003823558818076</v>
          </cell>
          <cell r="AT114">
            <v>0.056382192489149704</v>
          </cell>
          <cell r="AU114">
            <v>0.05678464790299012</v>
          </cell>
          <cell r="AV114">
            <v>0.05717145808906161</v>
          </cell>
        </row>
        <row r="133">
          <cell r="D133">
            <v>0.017798641983427625</v>
          </cell>
          <cell r="E133">
            <v>0.017391109020158377</v>
          </cell>
          <cell r="F133">
            <v>0.018180372182313765</v>
          </cell>
          <cell r="G133">
            <v>0.019910149945802497</v>
          </cell>
          <cell r="H133">
            <v>0.022244132233830278</v>
          </cell>
          <cell r="I133">
            <v>0.02501395692325364</v>
          </cell>
          <cell r="J133">
            <v>0.02738695218563907</v>
          </cell>
          <cell r="K133">
            <v>0.028949940745232116</v>
          </cell>
          <cell r="L133">
            <v>0.029654216720779215</v>
          </cell>
          <cell r="M133">
            <v>0.02956108573249784</v>
          </cell>
          <cell r="N133">
            <v>0.02926474014804001</v>
          </cell>
          <cell r="O133">
            <v>0.029307274401473227</v>
          </cell>
          <cell r="P133">
            <v>0.02945749397469378</v>
          </cell>
          <cell r="Q133">
            <v>0.030012211538461692</v>
          </cell>
          <cell r="R133">
            <v>0.030743579182011965</v>
          </cell>
          <cell r="S133">
            <v>0.031345213475650745</v>
          </cell>
          <cell r="T133">
            <v>0.032019119232933275</v>
          </cell>
          <cell r="U133">
            <v>0.03247513154250916</v>
          </cell>
          <cell r="V133">
            <v>0.03310207651391181</v>
          </cell>
          <cell r="W133">
            <v>0.03351983021234639</v>
          </cell>
          <cell r="X133">
            <v>0.03401425117039127</v>
          </cell>
          <cell r="Y133">
            <v>0.03449114283847389</v>
          </cell>
          <cell r="Z133">
            <v>0.034951583992434684</v>
          </cell>
          <cell r="AA133">
            <v>0.03522085702163781</v>
          </cell>
          <cell r="AB133">
            <v>0.03556886205596525</v>
          </cell>
          <cell r="AC133">
            <v>0.03573462397617284</v>
          </cell>
          <cell r="AD133">
            <v>0.03606561478424332</v>
          </cell>
          <cell r="AE133">
            <v>0.03630294331395372</v>
          </cell>
          <cell r="AF133">
            <v>0.0364509735078201</v>
          </cell>
          <cell r="AG133">
            <v>0.03651380411639487</v>
          </cell>
          <cell r="AH133">
            <v>0.036656924201091214</v>
          </cell>
          <cell r="AI133">
            <v>0.03679675822482459</v>
          </cell>
          <cell r="AJ133">
            <v>0.0368544376951788</v>
          </cell>
          <cell r="AK133">
            <v>0.03698979874237513</v>
          </cell>
          <cell r="AL133">
            <v>0.037199371648793576</v>
          </cell>
          <cell r="AM133">
            <v>0.03725069597878944</v>
          </cell>
          <cell r="AN133">
            <v>0.03752845512166694</v>
          </cell>
          <cell r="AO133">
            <v>0.03764909362836986</v>
          </cell>
          <cell r="AP133">
            <v>0.03791522646219712</v>
          </cell>
          <cell r="AQ133">
            <v>0.03810107659724672</v>
          </cell>
          <cell r="AR133">
            <v>0.03835498934162703</v>
          </cell>
          <cell r="AS133">
            <v>0.03867434593023275</v>
          </cell>
          <cell r="AT133">
            <v>0.03898554679465226</v>
          </cell>
          <cell r="AU133">
            <v>0.03935962342030157</v>
          </cell>
          <cell r="AV133">
            <v>0.03979457934797249</v>
          </cell>
        </row>
        <row r="134">
          <cell r="D134">
            <v>0.04661044207317072</v>
          </cell>
          <cell r="E134">
            <v>0.04821612709832133</v>
          </cell>
          <cell r="F134">
            <v>0.047276590106007405</v>
          </cell>
          <cell r="G134">
            <v>0.04760360243055563</v>
          </cell>
          <cell r="H134">
            <v>0.047919453924914666</v>
          </cell>
          <cell r="I134">
            <v>0.04822470637583893</v>
          </cell>
          <cell r="J134">
            <v>0.048519884488448795</v>
          </cell>
          <cell r="K134">
            <v>0.049941779523293955</v>
          </cell>
          <cell r="L134">
            <v>0.04906379264392315</v>
          </cell>
          <cell r="M134">
            <v>0.049332135362014896</v>
          </cell>
          <cell r="N134">
            <v>0.04959216167355388</v>
          </cell>
          <cell r="O134">
            <v>0.05091334012219955</v>
          </cell>
          <cell r="P134">
            <v>0.050072693079237396</v>
          </cell>
          <cell r="Q134">
            <v>0.050310437252964704</v>
          </cell>
          <cell r="R134">
            <v>0.05054123661148968</v>
          </cell>
          <cell r="S134">
            <v>0.048752430555555525</v>
          </cell>
          <cell r="T134">
            <v>0.05002023584905675</v>
          </cell>
          <cell r="U134">
            <v>0.04928435468895085</v>
          </cell>
          <cell r="V134">
            <v>0.049545852376599725</v>
          </cell>
          <cell r="W134">
            <v>0.04979934743474362</v>
          </cell>
          <cell r="X134">
            <v>0.05004520168439723</v>
          </cell>
          <cell r="Y134">
            <v>0.05120183566433567</v>
          </cell>
          <cell r="Z134">
            <v>0.05140749999999994</v>
          </cell>
          <cell r="AA134">
            <v>0.05160756802721095</v>
          </cell>
          <cell r="AB134">
            <v>0.05180226510067101</v>
          </cell>
          <cell r="AC134">
            <v>0.05199180463576173</v>
          </cell>
          <cell r="AD134">
            <v>0.05303671300081763</v>
          </cell>
          <cell r="AE134">
            <v>0.05234510694108139</v>
          </cell>
          <cell r="AF134">
            <v>0.0533599581339715</v>
          </cell>
          <cell r="AG134">
            <v>0.053510697399527324</v>
          </cell>
          <cell r="AH134">
            <v>0.054479160171473015</v>
          </cell>
          <cell r="AI134">
            <v>0.05379224768875201</v>
          </cell>
          <cell r="AJ134">
            <v>0.054736299542683</v>
          </cell>
          <cell r="AK134">
            <v>0.05485641025640998</v>
          </cell>
          <cell r="AL134">
            <v>0.054974011194029775</v>
          </cell>
          <cell r="AM134">
            <v>0.055868994826312086</v>
          </cell>
          <cell r="AN134">
            <v>0.0551940106071691</v>
          </cell>
          <cell r="AO134">
            <v>0.05606941123188406</v>
          </cell>
          <cell r="AP134">
            <v>0.0561631371141422</v>
          </cell>
          <cell r="AQ134">
            <v>0.05625512980085371</v>
          </cell>
          <cell r="AR134">
            <v>0.056345436927413534</v>
          </cell>
          <cell r="AS134">
            <v>0.05643410439944142</v>
          </cell>
          <cell r="AT134">
            <v>0.05725283933518015</v>
          </cell>
          <cell r="AU134">
            <v>0.056600171585449464</v>
          </cell>
          <cell r="AV134">
            <v>0.057403616405718325</v>
          </cell>
        </row>
        <row r="135">
          <cell r="D135">
            <v>-0.005193354297127948</v>
          </cell>
          <cell r="E135">
            <v>-0.002367478822421976</v>
          </cell>
          <cell r="F135">
            <v>-0.0005737728333671745</v>
          </cell>
          <cell r="G135">
            <v>0.0003045877685788706</v>
          </cell>
          <cell r="H135">
            <v>0.00017559843989269061</v>
          </cell>
          <cell r="I135">
            <v>8.163754646838869E-05</v>
          </cell>
          <cell r="J135">
            <v>0.0005617235464068096</v>
          </cell>
          <cell r="K135">
            <v>0.0010253303790804364</v>
          </cell>
          <cell r="L135">
            <v>0.0021573996755466385</v>
          </cell>
          <cell r="M135">
            <v>0.003721957064403536</v>
          </cell>
          <cell r="N135">
            <v>0.005188730916030417</v>
          </cell>
          <cell r="O135">
            <v>0.00640835760196802</v>
          </cell>
          <cell r="P135">
            <v>0.0074031855402048805</v>
          </cell>
          <cell r="Q135">
            <v>0.008192332852150189</v>
          </cell>
          <cell r="R135">
            <v>0.008792420189016215</v>
          </cell>
          <cell r="S135">
            <v>0.009218149883331037</v>
          </cell>
          <cell r="T135">
            <v>0.009771437839576836</v>
          </cell>
          <cell r="U135">
            <v>0.010159034146683656</v>
          </cell>
          <cell r="V135">
            <v>0.010532018264997448</v>
          </cell>
          <cell r="W135">
            <v>0.011027734332793072</v>
          </cell>
          <cell r="X135">
            <v>0.011368970159151184</v>
          </cell>
          <cell r="Y135">
            <v>0.011698114252214559</v>
          </cell>
          <cell r="Z135">
            <v>0.012015798131080422</v>
          </cell>
          <cell r="AA135">
            <v>0.012322610090589034</v>
          </cell>
          <cell r="AB135">
            <v>0.012368636532278104</v>
          </cell>
          <cell r="AC135">
            <v>0.01266359162208165</v>
          </cell>
          <cell r="AD135">
            <v>0.012948811289165208</v>
          </cell>
          <cell r="AE135">
            <v>0.012986419960009448</v>
          </cell>
          <cell r="AF135">
            <v>0.01326116842166181</v>
          </cell>
          <cell r="AG135">
            <v>0.013411760503244925</v>
          </cell>
          <cell r="AH135">
            <v>0.01367300691954287</v>
          </cell>
          <cell r="AI135">
            <v>0.01392612630998347</v>
          </cell>
          <cell r="AJ135">
            <v>0.014061339877267279</v>
          </cell>
          <cell r="AK135">
            <v>0.0145196452070181</v>
          </cell>
          <cell r="AL135">
            <v>0.014640345568086298</v>
          </cell>
          <cell r="AM135">
            <v>0.015075311104186006</v>
          </cell>
          <cell r="AN135">
            <v>0.015390942012288857</v>
          </cell>
          <cell r="AO135">
            <v>0.015798922457327794</v>
          </cell>
          <cell r="AP135">
            <v>0.016193106253114237</v>
          </cell>
          <cell r="AQ135">
            <v>0.016474293740165156</v>
          </cell>
          <cell r="AR135">
            <v>0.01694440376772206</v>
          </cell>
          <cell r="AS135">
            <v>0.017399182973621113</v>
          </cell>
          <cell r="AT135">
            <v>0.01774309537914719</v>
          </cell>
          <cell r="AU135">
            <v>0.018362974461106102</v>
          </cell>
          <cell r="AV135">
            <v>0.0187750521461018</v>
          </cell>
        </row>
        <row r="136">
          <cell r="D136">
            <v>0.057086513562274954</v>
          </cell>
          <cell r="E136">
            <v>0.05709756332172013</v>
          </cell>
          <cell r="F136">
            <v>0.0571518382106969</v>
          </cell>
          <cell r="G136">
            <v>0.05727086684274067</v>
          </cell>
          <cell r="H136">
            <v>0.057473226631637134</v>
          </cell>
          <cell r="I136">
            <v>0.05768993036195704</v>
          </cell>
          <cell r="J136">
            <v>0.05791934569755364</v>
          </cell>
          <cell r="K136">
            <v>0.05820615962803747</v>
          </cell>
          <cell r="L136">
            <v>0.05855580441644569</v>
          </cell>
          <cell r="M136">
            <v>0.05896190416627684</v>
          </cell>
          <cell r="N136">
            <v>0.05938645154376094</v>
          </cell>
          <cell r="O136">
            <v>0.05982721226943377</v>
          </cell>
          <cell r="P136">
            <v>0.060261650616034244</v>
          </cell>
          <cell r="Q136">
            <v>0.06070988727402684</v>
          </cell>
          <cell r="R136">
            <v>0.06117023326062399</v>
          </cell>
          <cell r="S136">
            <v>0.06163156683343324</v>
          </cell>
          <cell r="T136">
            <v>0.06209335895285998</v>
          </cell>
          <cell r="U136">
            <v>0.06256438937043796</v>
          </cell>
          <cell r="V136">
            <v>0.06302543719987716</v>
          </cell>
          <cell r="W136">
            <v>0.06347692773447282</v>
          </cell>
          <cell r="X136">
            <v>0.0639453893858541</v>
          </cell>
          <cell r="Y136">
            <v>0.06438653211690541</v>
          </cell>
          <cell r="Z136">
            <v>0.06484404630797112</v>
          </cell>
          <cell r="AA136">
            <v>0.06530004057562229</v>
          </cell>
          <cell r="AB136">
            <v>0.065746317924765</v>
          </cell>
          <cell r="AC136">
            <v>0.06619132905754654</v>
          </cell>
          <cell r="AD136">
            <v>0.06663500695816273</v>
          </cell>
          <cell r="AE136">
            <v>0.06704648546629209</v>
          </cell>
          <cell r="AF136">
            <v>0.06745804505013442</v>
          </cell>
          <cell r="AG136">
            <v>0.06783970537475352</v>
          </cell>
          <cell r="AH136">
            <v>0.0682226236820903</v>
          </cell>
          <cell r="AI136">
            <v>0.06859939767586186</v>
          </cell>
          <cell r="AJ136">
            <v>0.06898461063382569</v>
          </cell>
          <cell r="AK136">
            <v>0.06937069622848455</v>
          </cell>
          <cell r="AL136">
            <v>0.06974368964537413</v>
          </cell>
          <cell r="AM136">
            <v>0.07012485733939346</v>
          </cell>
          <cell r="AN136">
            <v>0.07050024260276479</v>
          </cell>
          <cell r="AO136">
            <v>0.07088353092614638</v>
          </cell>
          <cell r="AP136">
            <v>0.0712677723367749</v>
          </cell>
          <cell r="AQ136">
            <v>0.0716529870416346</v>
          </cell>
          <cell r="AR136">
            <v>0.07203921392752115</v>
          </cell>
          <cell r="AS136">
            <v>0.07243288364784545</v>
          </cell>
          <cell r="AT136">
            <v>0.07282748686445395</v>
          </cell>
          <cell r="AU136">
            <v>0.0732418504401086</v>
          </cell>
          <cell r="AV136">
            <v>0.07365063090799753</v>
          </cell>
        </row>
        <row r="138">
          <cell r="D138">
            <v>0.03351189542994673</v>
          </cell>
          <cell r="E138">
            <v>0.03344245993908089</v>
          </cell>
          <cell r="F138">
            <v>0.03342320795176049</v>
          </cell>
          <cell r="G138">
            <v>0.033423699657052615</v>
          </cell>
          <cell r="H138">
            <v>0.03351830231505288</v>
          </cell>
          <cell r="I138">
            <v>0.03362382786426041</v>
          </cell>
          <cell r="J138">
            <v>0.03381130498908359</v>
          </cell>
          <cell r="K138">
            <v>0.03411929469621494</v>
          </cell>
          <cell r="L138">
            <v>0.03464976823238561</v>
          </cell>
          <cell r="M138">
            <v>0.03526928369909339</v>
          </cell>
          <cell r="N138">
            <v>0.03594703986101469</v>
          </cell>
          <cell r="O138">
            <v>0.03659193708660288</v>
          </cell>
          <cell r="P138">
            <v>0.03720631475643548</v>
          </cell>
          <cell r="Q138">
            <v>0.03779229536126007</v>
          </cell>
          <cell r="R138">
            <v>0.0383318538119307</v>
          </cell>
          <cell r="S138">
            <v>0.038906580940463564</v>
          </cell>
          <cell r="T138">
            <v>0.039417478940480616</v>
          </cell>
          <cell r="U138">
            <v>0.03988801134926646</v>
          </cell>
          <cell r="V138">
            <v>0.0402841154227621</v>
          </cell>
          <cell r="W138">
            <v>0.040593051647473705</v>
          </cell>
          <cell r="X138">
            <v>0.040892009469406486</v>
          </cell>
          <cell r="Y138">
            <v>0.04119888091675181</v>
          </cell>
          <cell r="Z138">
            <v>0.04149575548143049</v>
          </cell>
          <cell r="AA138">
            <v>0.04174954713355811</v>
          </cell>
          <cell r="AB138">
            <v>0.04199607321713967</v>
          </cell>
          <cell r="AC138">
            <v>0.042251848480727335</v>
          </cell>
          <cell r="AD138">
            <v>0.04251604756814523</v>
          </cell>
          <cell r="AE138">
            <v>0.04277226481600999</v>
          </cell>
          <cell r="AF138">
            <v>0.04305163513314155</v>
          </cell>
          <cell r="AG138">
            <v>0.043367595833031326</v>
          </cell>
          <cell r="AH138">
            <v>0.043658047816936295</v>
          </cell>
          <cell r="AI138">
            <v>0.04396843238035736</v>
          </cell>
          <cell r="AJ138">
            <v>0.04428293499060502</v>
          </cell>
          <cell r="AK138">
            <v>0.04462959570575508</v>
          </cell>
          <cell r="AL138">
            <v>0.044992381493811</v>
          </cell>
          <cell r="AM138">
            <v>0.0453426779374695</v>
          </cell>
          <cell r="AN138">
            <v>0.04569474222865302</v>
          </cell>
          <cell r="AO138">
            <v>0.04604842790329411</v>
          </cell>
          <cell r="AP138">
            <v>0.04639038407432679</v>
          </cell>
          <cell r="AQ138">
            <v>0.04673427583077623</v>
          </cell>
          <cell r="AR138">
            <v>0.04705421549378984</v>
          </cell>
          <cell r="AS138">
            <v>0.04737687490127721</v>
          </cell>
          <cell r="AT138">
            <v>0.04770211747609515</v>
          </cell>
          <cell r="AU138">
            <v>0.04804225036142999</v>
          </cell>
          <cell r="AV138">
            <v>0.048359777616789716</v>
          </cell>
        </row>
        <row r="139">
          <cell r="D139">
            <v>0.03351189542994673</v>
          </cell>
          <cell r="E139">
            <v>0.03344245993908089</v>
          </cell>
          <cell r="F139">
            <v>0.03342320795176049</v>
          </cell>
          <cell r="G139">
            <v>0.033423699657052615</v>
          </cell>
          <cell r="H139">
            <v>0.03351830231505288</v>
          </cell>
          <cell r="I139">
            <v>0.03362382786426041</v>
          </cell>
          <cell r="J139">
            <v>0.03381130498908359</v>
          </cell>
          <cell r="K139">
            <v>0.03411929469621494</v>
          </cell>
          <cell r="L139">
            <v>0.03464976823238561</v>
          </cell>
          <cell r="M139">
            <v>0.03526928369909339</v>
          </cell>
          <cell r="N139">
            <v>0.03594703986101469</v>
          </cell>
          <cell r="O139">
            <v>0.03659193708660288</v>
          </cell>
          <cell r="P139">
            <v>0.03720631475643548</v>
          </cell>
          <cell r="Q139">
            <v>0.03779229536126007</v>
          </cell>
          <cell r="R139">
            <v>0.0383318538119307</v>
          </cell>
          <cell r="S139">
            <v>0.038906580940463564</v>
          </cell>
          <cell r="T139">
            <v>0.039417478940480616</v>
          </cell>
          <cell r="U139">
            <v>0.03988801134926646</v>
          </cell>
          <cell r="V139">
            <v>0.0402841154227621</v>
          </cell>
          <cell r="W139">
            <v>0.040593051647473705</v>
          </cell>
          <cell r="X139">
            <v>0.040892009469406486</v>
          </cell>
          <cell r="Y139">
            <v>0.04119888091675181</v>
          </cell>
          <cell r="Z139">
            <v>0.04149575548143049</v>
          </cell>
          <cell r="AA139">
            <v>0.04174954713355811</v>
          </cell>
          <cell r="AB139">
            <v>0.04199607321713967</v>
          </cell>
          <cell r="AC139">
            <v>0.042251848480727335</v>
          </cell>
          <cell r="AD139">
            <v>0.04251604756814523</v>
          </cell>
          <cell r="AE139">
            <v>0.04277226481600999</v>
          </cell>
          <cell r="AF139">
            <v>0.04305163513314155</v>
          </cell>
          <cell r="AG139">
            <v>0.043367595833031326</v>
          </cell>
          <cell r="AH139">
            <v>0.043658047816936295</v>
          </cell>
          <cell r="AI139">
            <v>0.04396843238035736</v>
          </cell>
          <cell r="AJ139">
            <v>0.04428293499060502</v>
          </cell>
          <cell r="AK139">
            <v>0.04462959570575508</v>
          </cell>
          <cell r="AL139">
            <v>0.044992381493811</v>
          </cell>
          <cell r="AM139">
            <v>0.0453426779374695</v>
          </cell>
          <cell r="AN139">
            <v>0.04569474222865302</v>
          </cell>
          <cell r="AO139">
            <v>0.04604842790329411</v>
          </cell>
          <cell r="AP139">
            <v>0.04639038407432679</v>
          </cell>
          <cell r="AQ139">
            <v>0.04673427583077623</v>
          </cell>
          <cell r="AR139">
            <v>0.04705421549378984</v>
          </cell>
          <cell r="AS139">
            <v>0.04737687490127721</v>
          </cell>
          <cell r="AT139">
            <v>0.04770211747609515</v>
          </cell>
          <cell r="AU139">
            <v>0.04804225036142999</v>
          </cell>
          <cell r="AV139">
            <v>0.048359777616789716</v>
          </cell>
        </row>
        <row r="140">
          <cell r="D140">
            <v>0.0315256764386537</v>
          </cell>
          <cell r="E140">
            <v>0.029156619513484933</v>
          </cell>
          <cell r="F140">
            <v>0.02762335214998462</v>
          </cell>
          <cell r="G140">
            <v>0.027261910757151682</v>
          </cell>
          <cell r="H140">
            <v>0.027850971343777127</v>
          </cell>
          <cell r="I140">
            <v>0.028219445904356016</v>
          </cell>
          <cell r="J140">
            <v>0.028294599078341087</v>
          </cell>
          <cell r="K140">
            <v>0.028568074248542075</v>
          </cell>
          <cell r="L140">
            <v>0.02892945156850772</v>
          </cell>
          <cell r="M140">
            <v>0.02963231158988344</v>
          </cell>
          <cell r="N140">
            <v>0.03021471612139834</v>
          </cell>
          <cell r="O140">
            <v>0.030937931554853488</v>
          </cell>
          <cell r="P140">
            <v>0.031543354362787705</v>
          </cell>
          <cell r="Q140">
            <v>0.03228034732957192</v>
          </cell>
          <cell r="R140">
            <v>0.03298070411093486</v>
          </cell>
          <cell r="S140">
            <v>0.03364713246710041</v>
          </cell>
          <cell r="T140">
            <v>0.03435694140851186</v>
          </cell>
          <cell r="U140">
            <v>0.03495960649461163</v>
          </cell>
          <cell r="V140">
            <v>0.035535233495483105</v>
          </cell>
          <cell r="W140">
            <v>0.03594444416053405</v>
          </cell>
          <cell r="X140">
            <v>0.03640727992781232</v>
          </cell>
          <cell r="Y140">
            <v>0.03678351264266046</v>
          </cell>
          <cell r="Z140">
            <v>0.03714593731891048</v>
          </cell>
          <cell r="AA140">
            <v>0.03742970672377826</v>
          </cell>
          <cell r="AB140">
            <v>0.037704565558246375</v>
          </cell>
          <cell r="AC140">
            <v>0.0378443034036843</v>
          </cell>
          <cell r="AD140">
            <v>0.03798251917660477</v>
          </cell>
          <cell r="AE140">
            <v>0.038241486735174565</v>
          </cell>
          <cell r="AF140">
            <v>0.03831237969500557</v>
          </cell>
          <cell r="AG140">
            <v>0.038503138190454506</v>
          </cell>
          <cell r="AH140">
            <v>0.038689491149824305</v>
          </cell>
          <cell r="AI140">
            <v>0.03875735326057068</v>
          </cell>
          <cell r="AJ140">
            <v>0.038995312601384356</v>
          </cell>
          <cell r="AK140">
            <v>0.039226421258376665</v>
          </cell>
          <cell r="AL140">
            <v>0.03950536721611731</v>
          </cell>
          <cell r="AM140">
            <v>0.03972191989803832</v>
          </cell>
          <cell r="AN140">
            <v>0.040090686974044186</v>
          </cell>
          <cell r="AO140">
            <v>0.04039460625499222</v>
          </cell>
          <cell r="AP140">
            <v>0.04068860107193789</v>
          </cell>
          <cell r="AQ140">
            <v>0.041074028477639635</v>
          </cell>
          <cell r="AR140">
            <v>0.041446177583818924</v>
          </cell>
          <cell r="AS140">
            <v>0.04185483245419869</v>
          </cell>
          <cell r="AT140">
            <v>0.04234648795418667</v>
          </cell>
          <cell r="AU140">
            <v>0.0427735195588369</v>
          </cell>
          <cell r="AV140">
            <v>0.04332827427316405</v>
          </cell>
        </row>
        <row r="143">
          <cell r="D143">
            <v>0.046307084745868365</v>
          </cell>
          <cell r="E143">
            <v>0.045865672697209016</v>
          </cell>
          <cell r="F143">
            <v>0.04548370386498462</v>
          </cell>
          <cell r="G143">
            <v>0.045205327625231904</v>
          </cell>
          <cell r="H143">
            <v>0.04499817481682962</v>
          </cell>
          <cell r="I143">
            <v>0.04485619583495028</v>
          </cell>
          <cell r="J143">
            <v>0.04479549686028263</v>
          </cell>
          <cell r="K143">
            <v>0.04495674049249967</v>
          </cell>
          <cell r="L143">
            <v>0.045315431376614236</v>
          </cell>
          <cell r="M143">
            <v>0.0458694464967665</v>
          </cell>
          <cell r="N143">
            <v>0.04646009734715611</v>
          </cell>
          <cell r="O143">
            <v>0.0470254344391786</v>
          </cell>
          <cell r="P143">
            <v>0.047585612592586105</v>
          </cell>
          <cell r="Q143">
            <v>0.048104138005991975</v>
          </cell>
          <cell r="R143">
            <v>0.048566731854940336</v>
          </cell>
          <cell r="S143">
            <v>0.04906393313078607</v>
          </cell>
          <cell r="T143">
            <v>0.049541437408270064</v>
          </cell>
          <cell r="U143">
            <v>0.050000421459815356</v>
          </cell>
          <cell r="V143">
            <v>0.05041004666773043</v>
          </cell>
          <cell r="W143">
            <v>0.05080545959210047</v>
          </cell>
          <cell r="X143">
            <v>0.05118741502391649</v>
          </cell>
          <cell r="Y143">
            <v>0.05157150963908328</v>
          </cell>
          <cell r="Z143">
            <v>0.05192794261205517</v>
          </cell>
          <cell r="AA143">
            <v>0.05227291773861581</v>
          </cell>
          <cell r="AB143">
            <v>0.05263488511285077</v>
          </cell>
          <cell r="AC143">
            <v>0.05297106101354432</v>
          </cell>
          <cell r="AD143">
            <v>0.05330993293518374</v>
          </cell>
          <cell r="AE143">
            <v>0.05363782724342286</v>
          </cell>
          <cell r="AF143">
            <v>0.05399375570331792</v>
          </cell>
          <cell r="AG143">
            <v>0.054324871624843764</v>
          </cell>
          <cell r="AH143">
            <v>0.054669762773402936</v>
          </cell>
          <cell r="AI143">
            <v>0.05500288695044598</v>
          </cell>
          <cell r="AJ143">
            <v>0.05536041165797859</v>
          </cell>
          <cell r="AK143">
            <v>0.05571696177627875</v>
          </cell>
          <cell r="AL143">
            <v>0.056083764008026386</v>
          </cell>
          <cell r="AM143">
            <v>0.05644860955503636</v>
          </cell>
          <cell r="AN143">
            <v>0.05681140262249461</v>
          </cell>
          <cell r="AO143">
            <v>0.05717206894166832</v>
          </cell>
          <cell r="AP143">
            <v>0.057530553688487626</v>
          </cell>
          <cell r="AQ143">
            <v>0.05788681960709577</v>
          </cell>
          <cell r="AR143">
            <v>0.0582408453198017</v>
          </cell>
          <cell r="AS143">
            <v>0.05860276202880806</v>
          </cell>
          <cell r="AT143">
            <v>0.05895197964280684</v>
          </cell>
          <cell r="AU143">
            <v>0.059328475095794295</v>
          </cell>
          <cell r="AV143">
            <v>0.05969178043627232</v>
          </cell>
        </row>
        <row r="144">
          <cell r="D144">
            <v>0.046307084745868365</v>
          </cell>
          <cell r="E144">
            <v>0.045865672697209016</v>
          </cell>
          <cell r="F144">
            <v>0.04548370386498462</v>
          </cell>
          <cell r="G144">
            <v>0.045205327625231904</v>
          </cell>
          <cell r="H144">
            <v>0.04499817481682962</v>
          </cell>
          <cell r="I144">
            <v>0.04485619583495028</v>
          </cell>
          <cell r="J144">
            <v>0.04479549686028263</v>
          </cell>
          <cell r="K144">
            <v>0.04495674049249967</v>
          </cell>
          <cell r="L144">
            <v>0.045315431376614236</v>
          </cell>
          <cell r="M144">
            <v>0.0458694464967665</v>
          </cell>
          <cell r="N144">
            <v>0.04646009734715611</v>
          </cell>
          <cell r="O144">
            <v>0.0470254344391786</v>
          </cell>
          <cell r="P144">
            <v>0.047585612592586105</v>
          </cell>
          <cell r="Q144">
            <v>0.048104138005991975</v>
          </cell>
          <cell r="R144">
            <v>0.048566731854940336</v>
          </cell>
          <cell r="S144">
            <v>0.04906393313078607</v>
          </cell>
          <cell r="T144">
            <v>0.049541437408270064</v>
          </cell>
          <cell r="U144">
            <v>0.050000421459815356</v>
          </cell>
          <cell r="V144">
            <v>0.05041004666773043</v>
          </cell>
          <cell r="W144">
            <v>0.05080545959210047</v>
          </cell>
          <cell r="X144">
            <v>0.05118741502391649</v>
          </cell>
          <cell r="Y144">
            <v>0.05157150963908328</v>
          </cell>
          <cell r="Z144">
            <v>0.05192794261205517</v>
          </cell>
          <cell r="AA144">
            <v>0.05227291773861581</v>
          </cell>
          <cell r="AB144">
            <v>0.05263488511285077</v>
          </cell>
          <cell r="AC144">
            <v>0.05297106101354432</v>
          </cell>
          <cell r="AD144">
            <v>0.05330993293518374</v>
          </cell>
          <cell r="AE144">
            <v>0.05363782724342286</v>
          </cell>
          <cell r="AF144">
            <v>0.05399375570331792</v>
          </cell>
          <cell r="AG144">
            <v>0.054324871624843764</v>
          </cell>
          <cell r="AH144">
            <v>0.054669762773402936</v>
          </cell>
          <cell r="AI144">
            <v>0.05500288695044598</v>
          </cell>
          <cell r="AJ144">
            <v>0.05536041165797859</v>
          </cell>
          <cell r="AK144">
            <v>0.05571696177627875</v>
          </cell>
          <cell r="AL144">
            <v>0.056083764008026386</v>
          </cell>
          <cell r="AM144">
            <v>0.05644860955503636</v>
          </cell>
          <cell r="AN144">
            <v>0.05681140262249461</v>
          </cell>
          <cell r="AO144">
            <v>0.05717206894166832</v>
          </cell>
          <cell r="AP144">
            <v>0.057530553688487626</v>
          </cell>
          <cell r="AQ144">
            <v>0.05788681960709577</v>
          </cell>
          <cell r="AR144">
            <v>0.0582408453198017</v>
          </cell>
          <cell r="AS144">
            <v>0.05860276202880806</v>
          </cell>
          <cell r="AT144">
            <v>0.05895197964280684</v>
          </cell>
          <cell r="AU144">
            <v>0.059328475095794295</v>
          </cell>
          <cell r="AV144">
            <v>0.05969178043627232</v>
          </cell>
        </row>
        <row r="145">
          <cell r="D145">
            <v>0.04841796565155802</v>
          </cell>
          <cell r="E145">
            <v>0.04837163293948677</v>
          </cell>
          <cell r="F145">
            <v>0.04836457450169017</v>
          </cell>
          <cell r="G145">
            <v>0.04836108995719958</v>
          </cell>
          <cell r="H145">
            <v>0.04842392812758905</v>
          </cell>
          <cell r="I145">
            <v>0.0484856676022457</v>
          </cell>
          <cell r="J145">
            <v>0.04863441194410557</v>
          </cell>
          <cell r="K145">
            <v>0.04880354907119085</v>
          </cell>
          <cell r="L145">
            <v>0.04904531508345017</v>
          </cell>
          <cell r="M145">
            <v>0.04929794371694806</v>
          </cell>
          <cell r="N145">
            <v>0.04961111158557412</v>
          </cell>
          <cell r="O145">
            <v>0.04992749432382586</v>
          </cell>
          <cell r="P145">
            <v>0.050342534628262284</v>
          </cell>
          <cell r="Q145">
            <v>0.050773839232086775</v>
          </cell>
          <cell r="R145">
            <v>0.051286741348042834</v>
          </cell>
          <cell r="S145">
            <v>0.051782789021885045</v>
          </cell>
          <cell r="T145">
            <v>0.052284260492394215</v>
          </cell>
          <cell r="U145">
            <v>0.05283123953488373</v>
          </cell>
          <cell r="V145">
            <v>0.05333670899170533</v>
          </cell>
          <cell r="W145">
            <v>0.05388303687787894</v>
          </cell>
          <cell r="X145">
            <v>0.05438815490185346</v>
          </cell>
          <cell r="Y145">
            <v>0.054930289453131956</v>
          </cell>
          <cell r="Z145">
            <v>0.05545010233993969</v>
          </cell>
          <cell r="AA145">
            <v>0.05594897860610986</v>
          </cell>
          <cell r="AB145">
            <v>0.05646293049869308</v>
          </cell>
          <cell r="AC145">
            <v>0.056955887399528296</v>
          </cell>
          <cell r="AD145">
            <v>0.05746225462020346</v>
          </cell>
          <cell r="AE145">
            <v>0.05794779620961833</v>
          </cell>
          <cell r="AF145">
            <v>0.05842960363484184</v>
          </cell>
          <cell r="AG145">
            <v>0.058891974841481065</v>
          </cell>
          <cell r="AH145">
            <v>0.059366344158998774</v>
          </cell>
          <cell r="AI145">
            <v>0.059836386143458084</v>
          </cell>
          <cell r="AJ145">
            <v>0.06030200359195398</v>
          </cell>
          <cell r="AK145">
            <v>0.06077734734077481</v>
          </cell>
          <cell r="AL145">
            <v>0.061233383798934206</v>
          </cell>
          <cell r="AM145">
            <v>0.06171224754883028</v>
          </cell>
          <cell r="AN145">
            <v>0.0621582568130206</v>
          </cell>
          <cell r="AO145">
            <v>0.06263933796227525</v>
          </cell>
          <cell r="AP145">
            <v>0.0631139152140907</v>
          </cell>
          <cell r="AQ145">
            <v>0.06356954408028907</v>
          </cell>
          <cell r="AR145">
            <v>0.06404474545742099</v>
          </cell>
          <cell r="AS145">
            <v>0.06452575976582749</v>
          </cell>
          <cell r="AT145">
            <v>0.06500001944060863</v>
          </cell>
          <cell r="AU145">
            <v>0.06549159340659376</v>
          </cell>
          <cell r="AV145">
            <v>0.0659759776106319</v>
          </cell>
        </row>
      </sheetData>
      <sheetData sheetId="5">
        <row r="22">
          <cell r="F22">
            <v>0.030496069395500137</v>
          </cell>
          <cell r="G22">
            <v>0.03090885176903854</v>
          </cell>
          <cell r="H22">
            <v>0.030109721867823423</v>
          </cell>
          <cell r="I22">
            <v>0.028362645528858064</v>
          </cell>
          <cell r="J22">
            <v>0.02601469348428279</v>
          </cell>
          <cell r="K22">
            <v>0.023242164573306728</v>
          </cell>
          <cell r="L22">
            <v>0.02087874268670414</v>
          </cell>
          <cell r="M22">
            <v>0.01932801438363861</v>
          </cell>
          <cell r="N22">
            <v>0.01863080145518686</v>
          </cell>
          <cell r="O22">
            <v>0.018722943722943725</v>
          </cell>
          <cell r="P22">
            <v>0.01901625411664719</v>
          </cell>
          <cell r="Q22">
            <v>0.01897414512093411</v>
          </cell>
          <cell r="R22">
            <v>0.01882545528954369</v>
          </cell>
          <cell r="S22">
            <v>0.018276762402088774</v>
          </cell>
          <cell r="T22">
            <v>0.017554240631163707</v>
          </cell>
          <cell r="U22">
            <v>0.016960651289009497</v>
          </cell>
          <cell r="V22">
            <v>0.016296578671495282</v>
          </cell>
          <cell r="W22">
            <v>0.015847711927981994</v>
          </cell>
          <cell r="X22">
            <v>0.015231237884242592</v>
          </cell>
          <cell r="Y22">
            <v>0.014820876523004182</v>
          </cell>
          <cell r="Z22">
            <v>0.014335633007795001</v>
          </cell>
          <cell r="AA22">
            <v>0.01386803285928805</v>
          </cell>
          <cell r="AB22">
            <v>0.013416971597839345</v>
          </cell>
          <cell r="AC22">
            <v>0.013153370013755158</v>
          </cell>
          <cell r="AD22">
            <v>0.01281289775137887</v>
          </cell>
          <cell r="AE22">
            <v>0.012650804289544236</v>
          </cell>
          <cell r="AF22">
            <v>0.012327293786712998</v>
          </cell>
          <cell r="AG22">
            <v>0.012095456031382805</v>
          </cell>
          <cell r="AH22">
            <v>0.011950904392764857</v>
          </cell>
          <cell r="AI22">
            <v>0.011889562719438238</v>
          </cell>
          <cell r="AJ22">
            <v>0.01174986199826512</v>
          </cell>
          <cell r="AK22">
            <v>0.01161340607950117</v>
          </cell>
          <cell r="AL22">
            <v>0.011557130749672549</v>
          </cell>
          <cell r="AM22">
            <v>0.01142508949653439</v>
          </cell>
          <cell r="AN22">
            <v>0.011220724452142481</v>
          </cell>
          <cell r="AO22">
            <v>0.011170688114387846</v>
          </cell>
          <cell r="AP22">
            <v>0.010899985270290175</v>
          </cell>
          <cell r="AQ22">
            <v>0.010782456651610083</v>
          </cell>
          <cell r="AR22">
            <v>0.010523280957186104</v>
          </cell>
          <cell r="AS22">
            <v>0.010342368045649072</v>
          </cell>
          <cell r="AT22">
            <v>0.010095305330038828</v>
          </cell>
          <cell r="AU22">
            <v>0.009784735812133072</v>
          </cell>
          <cell r="AV22">
            <v>0.009482281284606866</v>
          </cell>
          <cell r="AW22">
            <v>0.00911895783339047</v>
          </cell>
          <cell r="AX22">
            <v>0.008696833808941432</v>
          </cell>
        </row>
        <row r="23">
          <cell r="F23">
            <v>0.018633540372670808</v>
          </cell>
          <cell r="G23">
            <v>0.01707317073170732</v>
          </cell>
          <cell r="H23">
            <v>0.017985611510791366</v>
          </cell>
          <cell r="I23">
            <v>0.0176678445229682</v>
          </cell>
          <cell r="J23">
            <v>0.017361111111111112</v>
          </cell>
          <cell r="K23">
            <v>0.017064846416382253</v>
          </cell>
          <cell r="L23">
            <v>0.016778523489932886</v>
          </cell>
          <cell r="M23">
            <v>0.015401540154015401</v>
          </cell>
          <cell r="N23">
            <v>0.016251354279523293</v>
          </cell>
          <cell r="O23">
            <v>0.015991471215351813</v>
          </cell>
          <cell r="P23">
            <v>0.015739769150052464</v>
          </cell>
          <cell r="Q23">
            <v>0.014462809917355372</v>
          </cell>
          <cell r="R23">
            <v>0.015274949083503055</v>
          </cell>
          <cell r="S23">
            <v>0.015045135406218655</v>
          </cell>
          <cell r="T23">
            <v>0.014822134387351778</v>
          </cell>
          <cell r="U23">
            <v>0.016553067185978577</v>
          </cell>
          <cell r="V23">
            <v>0.01532567049808429</v>
          </cell>
          <cell r="W23">
            <v>0.016037735849056604</v>
          </cell>
          <cell r="X23">
            <v>0.015784586815227482</v>
          </cell>
          <cell r="Y23">
            <v>0.015539305301645339</v>
          </cell>
          <cell r="Z23">
            <v>0.0153015301530153</v>
          </cell>
          <cell r="AA23">
            <v>0.014184397163120567</v>
          </cell>
          <cell r="AB23">
            <v>0.013986013986013986</v>
          </cell>
          <cell r="AC23">
            <v>0.013793103448275862</v>
          </cell>
          <cell r="AD23">
            <v>0.013605442176870748</v>
          </cell>
          <cell r="AE23">
            <v>0.013422818791946308</v>
          </cell>
          <cell r="AF23">
            <v>0.012417218543046357</v>
          </cell>
          <cell r="AG23">
            <v>0.013082583810302535</v>
          </cell>
          <cell r="AH23">
            <v>0.012106537530266344</v>
          </cell>
          <cell r="AI23">
            <v>0.011961722488038277</v>
          </cell>
          <cell r="AJ23">
            <v>0.01103230890464933</v>
          </cell>
          <cell r="AK23">
            <v>0.011691348402182385</v>
          </cell>
          <cell r="AL23">
            <v>0.01078582434514638</v>
          </cell>
          <cell r="AM23">
            <v>0.010670731707317074</v>
          </cell>
          <cell r="AN23">
            <v>0.010558069381598794</v>
          </cell>
          <cell r="AO23">
            <v>0.009701492537313432</v>
          </cell>
          <cell r="AP23">
            <v>0.010347376201034738</v>
          </cell>
          <cell r="AQ23">
            <v>0.009509875640087784</v>
          </cell>
          <cell r="AR23">
            <v>0.009420289855072464</v>
          </cell>
          <cell r="AS23">
            <v>0.00933237616654702</v>
          </cell>
          <cell r="AT23">
            <v>0.009246088193456615</v>
          </cell>
          <cell r="AU23">
            <v>0.009161381254404511</v>
          </cell>
          <cell r="AV23">
            <v>0.008379888268156424</v>
          </cell>
          <cell r="AW23">
            <v>0.009002770083102494</v>
          </cell>
          <cell r="AX23">
            <v>0.008236101578586136</v>
          </cell>
        </row>
        <row r="24">
          <cell r="F24">
            <v>0.03532304940755645</v>
          </cell>
          <cell r="G24">
            <v>0.032390412437918376</v>
          </cell>
          <cell r="H24">
            <v>0.03053754444676846</v>
          </cell>
          <cell r="I24">
            <v>0.029632636492794805</v>
          </cell>
          <cell r="J24">
            <v>0.02976542479794993</v>
          </cell>
          <cell r="K24">
            <v>0.02986217457886677</v>
          </cell>
          <cell r="L24">
            <v>0.029368029739776952</v>
          </cell>
          <cell r="M24">
            <v>0.0288912964969303</v>
          </cell>
          <cell r="N24">
            <v>0.02772902772902773</v>
          </cell>
          <cell r="O24">
            <v>0.02612704918032787</v>
          </cell>
          <cell r="P24">
            <v>0.024629722083541354</v>
          </cell>
          <cell r="Q24">
            <v>0.02338801364300796</v>
          </cell>
          <cell r="R24">
            <v>0.022377400412632916</v>
          </cell>
          <cell r="S24">
            <v>0.021577149953430613</v>
          </cell>
          <cell r="T24">
            <v>0.020969457529250873</v>
          </cell>
          <cell r="U24">
            <v>0.020538770650394403</v>
          </cell>
          <cell r="V24">
            <v>0.019979582907977248</v>
          </cell>
          <cell r="W24">
            <v>0.019588218472976836</v>
          </cell>
          <cell r="X24">
            <v>0.01921189174028888</v>
          </cell>
          <cell r="Y24">
            <v>0.018712162905888827</v>
          </cell>
          <cell r="Z24">
            <v>0.018368449486763912</v>
          </cell>
          <cell r="AA24">
            <v>0.01803713527851459</v>
          </cell>
          <cell r="AB24">
            <v>0.01771756122980719</v>
          </cell>
          <cell r="AC24">
            <v>0.017409114183307733</v>
          </cell>
          <cell r="AD24">
            <v>0.017362858580775038</v>
          </cell>
          <cell r="AE24">
            <v>0.01706653475142221</v>
          </cell>
          <cell r="AF24">
            <v>0.016780155642023346</v>
          </cell>
          <cell r="AG24">
            <v>0.016742406122937096</v>
          </cell>
          <cell r="AH24">
            <v>0.016466713714420135</v>
          </cell>
          <cell r="AI24">
            <v>0.016315667669520945</v>
          </cell>
          <cell r="AJ24">
            <v>0.016053740179892976</v>
          </cell>
          <cell r="AK24">
            <v>0.0158000896458987</v>
          </cell>
          <cell r="AL24">
            <v>0.01566464423607281</v>
          </cell>
          <cell r="AM24">
            <v>0.015205821657434561</v>
          </cell>
          <cell r="AN24">
            <v>0.015085054028030384</v>
          </cell>
          <cell r="AO24">
            <v>0.01465008431703204</v>
          </cell>
          <cell r="AP24">
            <v>0.014334683702087878</v>
          </cell>
          <cell r="AQ24">
            <v>0.013927291346646185</v>
          </cell>
          <cell r="AR24">
            <v>0.013533986466013535</v>
          </cell>
          <cell r="AS24">
            <v>0.01325361235675137</v>
          </cell>
          <cell r="AT24">
            <v>0.012785208497246263</v>
          </cell>
          <cell r="AU24">
            <v>0.01233249174597009</v>
          </cell>
          <cell r="AV24">
            <v>0.011990407673860911</v>
          </cell>
          <cell r="AW24">
            <v>0.011374407582938388</v>
          </cell>
          <cell r="AX24">
            <v>0.010965323336457358</v>
          </cell>
        </row>
        <row r="25">
          <cell r="F25">
            <v>0.02634574945419965</v>
          </cell>
          <cell r="G25">
            <v>0.02633502114109725</v>
          </cell>
          <cell r="H25">
            <v>0.026282328408310657</v>
          </cell>
          <cell r="I25">
            <v>0.02616678849751589</v>
          </cell>
          <cell r="J25">
            <v>0.025970419559311803</v>
          </cell>
          <cell r="K25">
            <v>0.025760214648842025</v>
          </cell>
          <cell r="L25">
            <v>0.0255377731887799</v>
          </cell>
          <cell r="M25">
            <v>0.025259813627770134</v>
          </cell>
          <cell r="N25">
            <v>0.024921166624840424</v>
          </cell>
          <cell r="O25">
            <v>0.02452812110759797</v>
          </cell>
          <cell r="P25">
            <v>0.024117543148685017</v>
          </cell>
          <cell r="Q25">
            <v>0.02369163335294953</v>
          </cell>
          <cell r="R25">
            <v>0.023272179437622036</v>
          </cell>
          <cell r="S25">
            <v>0.022839763272343352</v>
          </cell>
          <cell r="T25">
            <v>0.022396045417096753</v>
          </cell>
          <cell r="U25">
            <v>0.021951761698343893</v>
          </cell>
          <cell r="V25">
            <v>0.02150742291587362</v>
          </cell>
          <cell r="W25">
            <v>0.02105459288242966</v>
          </cell>
          <cell r="X25">
            <v>0.020611748348974626</v>
          </cell>
          <cell r="Y25">
            <v>0.02017845587984879</v>
          </cell>
          <cell r="Z25">
            <v>0.019729265076530188</v>
          </cell>
          <cell r="AA25">
            <v>0.01930663087424091</v>
          </cell>
          <cell r="AB25">
            <v>0.01886868200248906</v>
          </cell>
          <cell r="AC25">
            <v>0.018432562354702708</v>
          </cell>
          <cell r="AD25">
            <v>0.018006097466610953</v>
          </cell>
          <cell r="AE25">
            <v>0.017581198075417487</v>
          </cell>
          <cell r="AF25">
            <v>0.017157924615683405</v>
          </cell>
          <cell r="AG25">
            <v>0.016765684323387504</v>
          </cell>
          <cell r="AH25">
            <v>0.01637366923310269</v>
          </cell>
          <cell r="AI25">
            <v>0.016010403564499967</v>
          </cell>
          <cell r="AJ25">
            <v>0.015646201407248872</v>
          </cell>
          <cell r="AK25">
            <v>0.015288098009103994</v>
          </cell>
          <cell r="AL25">
            <v>0.01492223480814754</v>
          </cell>
          <cell r="AM25">
            <v>0.014555807285923372</v>
          </cell>
          <cell r="AN25">
            <v>0.014202056531562687</v>
          </cell>
          <cell r="AO25">
            <v>0.013840807975838665</v>
          </cell>
          <cell r="AP25">
            <v>0.013485291102911029</v>
          </cell>
          <cell r="AQ25">
            <v>0.013122546633712808</v>
          </cell>
          <cell r="AR25">
            <v>0.012759160703032874</v>
          </cell>
          <cell r="AS25">
            <v>0.012395115880780178</v>
          </cell>
          <cell r="AT25">
            <v>0.012030377158713352</v>
          </cell>
          <cell r="AU25">
            <v>0.011658880050026757</v>
          </cell>
          <cell r="AV25">
            <v>0.011286775631500743</v>
          </cell>
          <cell r="AW25">
            <v>0.010896332038389881</v>
          </cell>
          <cell r="AX25">
            <v>0.010511444567827306</v>
          </cell>
        </row>
        <row r="26">
          <cell r="F26">
            <v>0.026663316302314544</v>
          </cell>
          <cell r="G26">
            <v>0.026732296312411617</v>
          </cell>
          <cell r="H26">
            <v>0.02675142365249636</v>
          </cell>
          <cell r="I26">
            <v>0.0267509351218883</v>
          </cell>
          <cell r="J26">
            <v>0.026656951911964225</v>
          </cell>
          <cell r="K26">
            <v>0.026552137630619387</v>
          </cell>
          <cell r="L26">
            <v>0.02636597692381043</v>
          </cell>
          <cell r="M26">
            <v>0.026060296371997957</v>
          </cell>
          <cell r="N26">
            <v>0.025534226729445855</v>
          </cell>
          <cell r="O26">
            <v>0.02492053681794102</v>
          </cell>
          <cell r="P26">
            <v>0.024249994615898177</v>
          </cell>
          <cell r="Q26">
            <v>0.023612775710170526</v>
          </cell>
          <cell r="R26">
            <v>0.02300645002259562</v>
          </cell>
          <cell r="S26">
            <v>0.022428818119754227</v>
          </cell>
          <cell r="T26">
            <v>0.021897523517743867</v>
          </cell>
          <cell r="U26">
            <v>0.021332205865395703</v>
          </cell>
          <cell r="V26">
            <v>0.020830197200060213</v>
          </cell>
          <cell r="W26">
            <v>0.02036828814215406</v>
          </cell>
          <cell r="X26">
            <v>0.01997976732422863</v>
          </cell>
          <cell r="Y26">
            <v>0.01967695086961142</v>
          </cell>
          <cell r="Z26">
            <v>0.01938408629044865</v>
          </cell>
          <cell r="AA26">
            <v>0.019083644294501524</v>
          </cell>
          <cell r="AB26">
            <v>0.018793158220334734</v>
          </cell>
          <cell r="AC26">
            <v>0.01854495921750119</v>
          </cell>
          <cell r="AD26">
            <v>0.018303981438216006</v>
          </cell>
          <cell r="AE26">
            <v>0.01805408313422681</v>
          </cell>
          <cell r="AF26">
            <v>0.01779608330742928</v>
          </cell>
          <cell r="AG26">
            <v>0.01754600290142781</v>
          </cell>
          <cell r="AH26">
            <v>0.017273463997358705</v>
          </cell>
          <cell r="AI26">
            <v>0.01696540532566202</v>
          </cell>
          <cell r="AJ26">
            <v>0.01668238195401465</v>
          </cell>
          <cell r="AK26">
            <v>0.016380109866590567</v>
          </cell>
          <cell r="AL26">
            <v>0.01607401064113543</v>
          </cell>
          <cell r="AM26">
            <v>0.015736826107380697</v>
          </cell>
          <cell r="AN26">
            <v>0.01538419685242869</v>
          </cell>
          <cell r="AO26">
            <v>0.015043939556317651</v>
          </cell>
          <cell r="AP26">
            <v>0.014702194771086563</v>
          </cell>
          <cell r="AQ26">
            <v>0.014359107758340378</v>
          </cell>
          <cell r="AR26">
            <v>0.014027619279642</v>
          </cell>
          <cell r="AS26">
            <v>0.013694472895565418</v>
          </cell>
          <cell r="AT26">
            <v>0.013384726692113864</v>
          </cell>
          <cell r="AU26">
            <v>0.013072539051440811</v>
          </cell>
          <cell r="AV26">
            <v>0.012758046682300336</v>
          </cell>
          <cell r="AW26">
            <v>0.012429364974625379</v>
          </cell>
          <cell r="AX26">
            <v>0.012122720324220555</v>
          </cell>
        </row>
        <row r="27">
          <cell r="F27">
            <v>0.02424377224199288</v>
          </cell>
          <cell r="G27">
            <v>0.026601520086862108</v>
          </cell>
          <cell r="H27">
            <v>0.0281332628239027</v>
          </cell>
          <cell r="I27">
            <v>0.028495010801357884</v>
          </cell>
          <cell r="J27">
            <v>0.027905581116223245</v>
          </cell>
          <cell r="K27">
            <v>0.02753721903279167</v>
          </cell>
          <cell r="L27">
            <v>0.027462121212121212</v>
          </cell>
          <cell r="M27">
            <v>0.027188940092165898</v>
          </cell>
          <cell r="N27">
            <v>0.02682817406908928</v>
          </cell>
          <cell r="O27">
            <v>0.02612722824187347</v>
          </cell>
          <cell r="P27">
            <v>0.02554713446308439</v>
          </cell>
          <cell r="Q27">
            <v>0.024827700739018518</v>
          </cell>
          <cell r="R27">
            <v>0.024226219413385187</v>
          </cell>
          <cell r="S27">
            <v>0.023494976663238666</v>
          </cell>
          <cell r="T27">
            <v>0.022801051167104652</v>
          </cell>
          <cell r="U27">
            <v>0.022141615657825135</v>
          </cell>
          <cell r="V27">
            <v>0.02144018926511903</v>
          </cell>
          <cell r="W27">
            <v>0.020845396641574986</v>
          </cell>
          <cell r="X27">
            <v>0.02027793533749291</v>
          </cell>
          <cell r="Y27">
            <v>0.019874913134120917</v>
          </cell>
          <cell r="Z27">
            <v>0.019419460343417825</v>
          </cell>
          <cell r="AA27">
            <v>0.019049528774814518</v>
          </cell>
          <cell r="AB27">
            <v>0.018693427784336875</v>
          </cell>
          <cell r="AC27">
            <v>0.0184147833365527</v>
          </cell>
          <cell r="AD27">
            <v>0.018145033824366188</v>
          </cell>
          <cell r="AE27">
            <v>0.01800794833581719</v>
          </cell>
          <cell r="AF27">
            <v>0.017872392338660486</v>
          </cell>
          <cell r="AG27">
            <v>0.017618505423383474</v>
          </cell>
          <cell r="AH27">
            <v>0.017549025381308522</v>
          </cell>
          <cell r="AI27">
            <v>0.017362115863186527</v>
          </cell>
          <cell r="AJ27">
            <v>0.01717958928266682</v>
          </cell>
          <cell r="AK27">
            <v>0.01711313684916951</v>
          </cell>
          <cell r="AL27">
            <v>0.016880189146093363</v>
          </cell>
          <cell r="AM27">
            <v>0.016654049962149888</v>
          </cell>
          <cell r="AN27">
            <v>0.016381236038719285</v>
          </cell>
          <cell r="AO27">
            <v>0.01616954474097331</v>
          </cell>
          <cell r="AP27">
            <v>0.015809258973170606</v>
          </cell>
          <cell r="AQ27">
            <v>0.015512521545168812</v>
          </cell>
          <cell r="AR27">
            <v>0.015225638977635783</v>
          </cell>
          <cell r="AS27">
            <v>0.014849781186999065</v>
          </cell>
          <cell r="AT27">
            <v>0.014487136004651388</v>
          </cell>
          <cell r="AU27">
            <v>0.014089215779921673</v>
          </cell>
          <cell r="AV27">
            <v>0.013610888710968775</v>
          </cell>
          <cell r="AW27">
            <v>0.013195799646872968</v>
          </cell>
          <cell r="AX27">
            <v>0.012657066862331468</v>
          </cell>
        </row>
        <row r="28">
          <cell r="F28">
            <v>0.022743595882212114</v>
          </cell>
          <cell r="G28">
            <v>0.02212078651685393</v>
          </cell>
          <cell r="H28">
            <v>0.022100080155731134</v>
          </cell>
          <cell r="I28">
            <v>0.02319067891552767</v>
          </cell>
          <cell r="J28">
            <v>0.024745428665279755</v>
          </cell>
          <cell r="K28">
            <v>0.026284859493535633</v>
          </cell>
          <cell r="L28">
            <v>0.02769390942217595</v>
          </cell>
          <cell r="M28">
            <v>0.028365920372809238</v>
          </cell>
          <cell r="N28">
            <v>0.02847010146783568</v>
          </cell>
          <cell r="O28">
            <v>0.027873563218390806</v>
          </cell>
          <cell r="P28">
            <v>0.0273972602739726</v>
          </cell>
          <cell r="Q28">
            <v>0.026938775510204082</v>
          </cell>
          <cell r="R28">
            <v>0.026673732556085496</v>
          </cell>
          <cell r="S28">
            <v>0.02641087405368204</v>
          </cell>
          <cell r="T28">
            <v>0.026401810409856674</v>
          </cell>
          <cell r="U28">
            <v>0.0262943001796505</v>
          </cell>
          <cell r="V28">
            <v>0.026177593889242522</v>
          </cell>
          <cell r="W28">
            <v>0.02605257036520121</v>
          </cell>
          <cell r="X28">
            <v>0.025768911055694097</v>
          </cell>
          <cell r="Y28">
            <v>0.025637247679387062</v>
          </cell>
          <cell r="Z28">
            <v>0.02542738112340181</v>
          </cell>
          <cell r="AA28">
            <v>0.025217147660409077</v>
          </cell>
          <cell r="AB28">
            <v>0.02493850778901339</v>
          </cell>
          <cell r="AC28">
            <v>0.024598360109326044</v>
          </cell>
          <cell r="AD28">
            <v>0.024333116460637606</v>
          </cell>
          <cell r="AE28">
            <v>0.023945630081300812</v>
          </cell>
          <cell r="AF28">
            <v>0.0236337696172694</v>
          </cell>
          <cell r="AG28">
            <v>0.023269906677978427</v>
          </cell>
          <cell r="AH28">
            <v>0.02279995262347507</v>
          </cell>
          <cell r="AI28">
            <v>0.022465404435180362</v>
          </cell>
          <cell r="AJ28">
            <v>0.02197179908262076</v>
          </cell>
          <cell r="AK28">
            <v>0.021610239929074085</v>
          </cell>
          <cell r="AL28">
            <v>0.02115311601670554</v>
          </cell>
          <cell r="AM28">
            <v>0.020768045891538748</v>
          </cell>
          <cell r="AN28">
            <v>0.02034550941825372</v>
          </cell>
          <cell r="AO28">
            <v>0.019939823550410525</v>
          </cell>
          <cell r="AP28">
            <v>0.01955</v>
          </cell>
          <cell r="AQ28">
            <v>0.01922416752488843</v>
          </cell>
          <cell r="AR28">
            <v>0.018813453303180485</v>
          </cell>
          <cell r="AS28">
            <v>0.018466043260602624</v>
          </cell>
          <cell r="AT28">
            <v>0.018131231161604453</v>
          </cell>
          <cell r="AU28">
            <v>0.01780834396064857</v>
          </cell>
          <cell r="AV28">
            <v>0.017496755716651005</v>
          </cell>
          <cell r="AW28">
            <v>0.01723986278476559</v>
          </cell>
          <cell r="AX28">
            <v>0.01694768698659749</v>
          </cell>
        </row>
        <row r="30">
          <cell r="F30">
            <v>0.03320673194187951</v>
          </cell>
          <cell r="G30">
            <v>0.033252394442196145</v>
          </cell>
          <cell r="H30">
            <v>0.03325935113258045</v>
          </cell>
          <cell r="I30">
            <v>0.033262785481883946</v>
          </cell>
          <cell r="J30">
            <v>0.03320085600733721</v>
          </cell>
          <cell r="K30">
            <v>0.033140016570008285</v>
          </cell>
          <cell r="L30">
            <v>0.032993470042387445</v>
          </cell>
          <cell r="M30">
            <v>0.03282688255517356</v>
          </cell>
          <cell r="N30">
            <v>0.03258885428970257</v>
          </cell>
          <cell r="O30">
            <v>0.03234024853117039</v>
          </cell>
          <cell r="P30">
            <v>0.032032233694283554</v>
          </cell>
          <cell r="Q30">
            <v>0.03172124347274413</v>
          </cell>
          <cell r="R30">
            <v>0.03131356132633272</v>
          </cell>
          <cell r="S30">
            <v>0.030890244461771316</v>
          </cell>
          <cell r="T30">
            <v>0.030387293395324005</v>
          </cell>
          <cell r="U30">
            <v>0.029901336384636976</v>
          </cell>
          <cell r="V30">
            <v>0.029410531611604895</v>
          </cell>
          <cell r="W30">
            <v>0.028875720365731973</v>
          </cell>
          <cell r="X30">
            <v>0.02838198911429985</v>
          </cell>
          <cell r="Y30">
            <v>0.027848880848361207</v>
          </cell>
          <cell r="Z30">
            <v>0.02735647680035951</v>
          </cell>
          <cell r="AA30">
            <v>0.02682851258497822</v>
          </cell>
          <cell r="AB30">
            <v>0.026322795931770178</v>
          </cell>
          <cell r="AC30">
            <v>0.025837916364013697</v>
          </cell>
          <cell r="AD30">
            <v>0.0253388630386405</v>
          </cell>
          <cell r="AE30">
            <v>0.02486065209885069</v>
          </cell>
          <cell r="AF30">
            <v>0.02436989619932297</v>
          </cell>
          <cell r="AG30">
            <v>0.02389976507439311</v>
          </cell>
          <cell r="AH30">
            <v>0.023433675966715615</v>
          </cell>
          <cell r="AI30">
            <v>0.022986787828062415</v>
          </cell>
          <cell r="AJ30">
            <v>0.022528708763112526</v>
          </cell>
          <cell r="AK30">
            <v>0.02207521289363891</v>
          </cell>
          <cell r="AL30">
            <v>0.021626382229180938</v>
          </cell>
          <cell r="AM30">
            <v>0.021168582375478927</v>
          </cell>
          <cell r="AN30">
            <v>0.020729762686427164</v>
          </cell>
          <cell r="AO30">
            <v>0.020269383254128706</v>
          </cell>
          <cell r="AP30">
            <v>0.01984096348336293</v>
          </cell>
          <cell r="AQ30">
            <v>0.019379258137774413</v>
          </cell>
          <cell r="AR30">
            <v>0.018924204168523195</v>
          </cell>
          <cell r="AS30">
            <v>0.018487701184330397</v>
          </cell>
          <cell r="AT30">
            <v>0.01803284554009088</v>
          </cell>
          <cell r="AU30">
            <v>0.017572839419393384</v>
          </cell>
          <cell r="AV30">
            <v>0.01711969974326207</v>
          </cell>
          <cell r="AW30">
            <v>0.01665044257804541</v>
          </cell>
          <cell r="AX30">
            <v>0.016188472115523787</v>
          </cell>
        </row>
        <row r="34">
          <cell r="AZ34">
            <v>0.06912901334106504</v>
          </cell>
        </row>
        <row r="35">
          <cell r="AZ35">
            <v>0.004905647575786426</v>
          </cell>
        </row>
        <row r="36">
          <cell r="AZ36">
            <v>0.05147472447605229</v>
          </cell>
        </row>
        <row r="37">
          <cell r="AZ37">
            <v>0.789152131876054</v>
          </cell>
        </row>
        <row r="39">
          <cell r="AZ39">
            <v>0.2617064306996514</v>
          </cell>
        </row>
        <row r="40">
          <cell r="AZ40">
            <v>0.23804631847401203</v>
          </cell>
        </row>
        <row r="41">
          <cell r="AZ41">
            <v>0.09222357240574766</v>
          </cell>
        </row>
        <row r="42">
          <cell r="AZ42">
            <v>0.1544674960721073</v>
          </cell>
        </row>
        <row r="44">
          <cell r="AZ44">
            <v>0.17189912613240108</v>
          </cell>
        </row>
        <row r="45">
          <cell r="AZ45">
            <v>0.761953681525988</v>
          </cell>
        </row>
        <row r="46">
          <cell r="AZ46">
            <v>0.40504185742113474</v>
          </cell>
        </row>
        <row r="54">
          <cell r="F54">
            <v>0.0262817867081581</v>
          </cell>
          <cell r="G54">
            <v>0.02603656042513027</v>
          </cell>
          <cell r="H54">
            <v>0.02590536213416441</v>
          </cell>
          <cell r="I54">
            <v>0.025907478108920395</v>
          </cell>
          <cell r="J54">
            <v>0.02595651210570394</v>
          </cell>
          <cell r="K54">
            <v>0.025989571094799754</v>
          </cell>
          <cell r="L54">
            <v>0.025964825115683602</v>
          </cell>
          <cell r="M54">
            <v>0.0257944344614947</v>
          </cell>
          <cell r="N54">
            <v>0.02547900934936992</v>
          </cell>
          <cell r="O54">
            <v>0.024998168045523694</v>
          </cell>
          <cell r="P54">
            <v>0.024523916681214862</v>
          </cell>
          <cell r="Q54">
            <v>0.024047004776383458</v>
          </cell>
          <cell r="R54">
            <v>0.023625281666380067</v>
          </cell>
          <cell r="S54">
            <v>0.023198621594285904</v>
          </cell>
          <cell r="T54">
            <v>0.022806882652466377</v>
          </cell>
          <cell r="U54">
            <v>0.022422645204729662</v>
          </cell>
          <cell r="V54">
            <v>0.022013967295746714</v>
          </cell>
          <cell r="W54">
            <v>0.02161764610555405</v>
          </cell>
          <cell r="X54">
            <v>0.0212039423300441</v>
          </cell>
          <cell r="Y54">
            <v>0.020812276760019767</v>
          </cell>
          <cell r="Z54">
            <v>0.020405985155702355</v>
          </cell>
          <cell r="AA54">
            <v>0.0200173205703812</v>
          </cell>
          <cell r="AB54">
            <v>0.01961305561908668</v>
          </cell>
          <cell r="AC54">
            <v>0.019202707774991702</v>
          </cell>
          <cell r="AD54">
            <v>0.018824318883744112</v>
          </cell>
          <cell r="AE54">
            <v>0.018417498173754324</v>
          </cell>
          <cell r="AF54">
            <v>0.018018750240701573</v>
          </cell>
          <cell r="AG54">
            <v>0.017659619747584523</v>
          </cell>
          <cell r="AH54">
            <v>0.01726465183205704</v>
          </cell>
          <cell r="AI54">
            <v>0.016922640883283043</v>
          </cell>
          <cell r="AJ54">
            <v>0.016547368710953986</v>
          </cell>
          <cell r="AK54">
            <v>0.016204392337404998</v>
          </cell>
          <cell r="AL54">
            <v>0.015839352282656288</v>
          </cell>
          <cell r="AM54">
            <v>0.015471551152362647</v>
          </cell>
          <cell r="AN54">
            <v>0.015125805664938452</v>
          </cell>
          <cell r="AO54">
            <v>0.014756401042949764</v>
          </cell>
          <cell r="AP54">
            <v>0.014407646972195516</v>
          </cell>
          <cell r="AQ54">
            <v>0.014050266717680933</v>
          </cell>
          <cell r="AR54">
            <v>0.013684355136836437</v>
          </cell>
          <cell r="AS54">
            <v>0.013333128321595566</v>
          </cell>
          <cell r="AT54">
            <v>0.012973599466090184</v>
          </cell>
          <cell r="AU54">
            <v>0.012611412866694715</v>
          </cell>
          <cell r="AV54">
            <v>0.012252835395401328</v>
          </cell>
          <cell r="AW54">
            <v>0.011881118583018527</v>
          </cell>
          <cell r="AX54">
            <v>0.011512498886272315</v>
          </cell>
        </row>
        <row r="55">
          <cell r="F55">
            <v>0.02932085076399964</v>
          </cell>
          <cell r="G55">
            <v>0.02971491661710074</v>
          </cell>
          <cell r="H55">
            <v>0.029872797394527768</v>
          </cell>
          <cell r="I55">
            <v>0.029799938197252795</v>
          </cell>
          <cell r="J55">
            <v>0.02951432645587867</v>
          </cell>
          <cell r="K55">
            <v>0.029200248691330175</v>
          </cell>
          <cell r="L55">
            <v>0.0288901705944344</v>
          </cell>
          <cell r="M55">
            <v>0.028561042517739794</v>
          </cell>
          <cell r="N55">
            <v>0.028182587919900474</v>
          </cell>
          <cell r="O55">
            <v>0.027781819401357797</v>
          </cell>
          <cell r="P55">
            <v>0.02736747533011753</v>
          </cell>
          <cell r="Q55">
            <v>0.026922050851241473</v>
          </cell>
          <cell r="R55">
            <v>0.026454368888979812</v>
          </cell>
          <cell r="S55">
            <v>0.025948670355719218</v>
          </cell>
          <cell r="T55">
            <v>0.025425947061434605</v>
          </cell>
          <cell r="U55">
            <v>0.024909308434914946</v>
          </cell>
          <cell r="V55">
            <v>0.0244025572208624</v>
          </cell>
          <cell r="W55">
            <v>0.02392304211536017</v>
          </cell>
          <cell r="X55">
            <v>0.023475854984569725</v>
          </cell>
          <cell r="Y55">
            <v>0.02307343396610836</v>
          </cell>
          <cell r="Z55">
            <v>0.022679094278683278</v>
          </cell>
          <cell r="AA55">
            <v>0.022278111201168703</v>
          </cell>
          <cell r="AB55">
            <v>0.021894718310286884</v>
          </cell>
          <cell r="AC55">
            <v>0.02155455850302407</v>
          </cell>
          <cell r="AD55">
            <v>0.021201837018945978</v>
          </cell>
          <cell r="AE55">
            <v>0.020884547568747223</v>
          </cell>
          <cell r="AF55">
            <v>0.02054597497639207</v>
          </cell>
          <cell r="AG55">
            <v>0.020214187607103508</v>
          </cell>
          <cell r="AH55">
            <v>0.01989644587860973</v>
          </cell>
          <cell r="AI55">
            <v>0.019574650753819242</v>
          </cell>
          <cell r="AJ55">
            <v>0.01924645134819052</v>
          </cell>
          <cell r="AK55">
            <v>0.01892694559334402</v>
          </cell>
          <cell r="AL55">
            <v>0.01859365784524775</v>
          </cell>
          <cell r="AM55">
            <v>0.018242723334418905</v>
          </cell>
          <cell r="AN55">
            <v>0.017883005546290614</v>
          </cell>
          <cell r="AO55">
            <v>0.017534884152371713</v>
          </cell>
          <cell r="AP55">
            <v>0.017168647883315857</v>
          </cell>
          <cell r="AQ55">
            <v>0.016805817626352085</v>
          </cell>
          <cell r="AR55">
            <v>0.016439173335167975</v>
          </cell>
          <cell r="AS55">
            <v>0.0160767417471056</v>
          </cell>
          <cell r="AT55">
            <v>0.015709597217550282</v>
          </cell>
          <cell r="AU55">
            <v>0.015330238995013358</v>
          </cell>
          <cell r="AV55">
            <v>0.014947889703471613</v>
          </cell>
          <cell r="AW55">
            <v>0.014552120235269392</v>
          </cell>
          <cell r="AX55">
            <v>0.014151469663979671</v>
          </cell>
        </row>
        <row r="56">
          <cell r="F56">
            <v>0.027974446955356624</v>
          </cell>
          <cell r="G56">
            <v>0.02831111765697888</v>
          </cell>
          <cell r="H56">
            <v>0.02859228187373131</v>
          </cell>
          <cell r="I56">
            <v>0.028794141582196134</v>
          </cell>
          <cell r="J56">
            <v>0.02892011812790484</v>
          </cell>
          <cell r="K56">
            <v>0.028996647864409673</v>
          </cell>
          <cell r="L56">
            <v>0.02899320221521078</v>
          </cell>
          <cell r="M56">
            <v>0.028797794609359426</v>
          </cell>
          <cell r="N56">
            <v>0.02840139223229898</v>
          </cell>
          <cell r="O56">
            <v>0.02784092624846475</v>
          </cell>
          <cell r="P56">
            <v>0.027239551134057443</v>
          </cell>
          <cell r="Q56">
            <v>0.026665929788624695</v>
          </cell>
          <cell r="R56">
            <v>0.026104749072399274</v>
          </cell>
          <cell r="S56">
            <v>0.02558177725639278</v>
          </cell>
          <cell r="T56">
            <v>0.02511189392810392</v>
          </cell>
          <cell r="U56">
            <v>0.024608604609946343</v>
          </cell>
          <cell r="V56">
            <v>0.02413646462314277</v>
          </cell>
          <cell r="W56">
            <v>0.023688465390870817</v>
          </cell>
          <cell r="X56">
            <v>0.0232953986828878</v>
          </cell>
          <cell r="Y56">
            <v>0.022934750315276562</v>
          </cell>
          <cell r="Z56">
            <v>0.02258640982570083</v>
          </cell>
          <cell r="AA56">
            <v>0.02223459597195922</v>
          </cell>
          <cell r="AB56">
            <v>0.02190541455101842</v>
          </cell>
          <cell r="AC56">
            <v>0.02159527300043273</v>
          </cell>
          <cell r="AD56">
            <v>0.021274561700955662</v>
          </cell>
          <cell r="AE56">
            <v>0.020970289787293473</v>
          </cell>
          <cell r="AF56">
            <v>0.020662015565993244</v>
          </cell>
          <cell r="AG56">
            <v>0.02036370683267573</v>
          </cell>
          <cell r="AH56">
            <v>0.02003941440595801</v>
          </cell>
          <cell r="AI56">
            <v>0.01972438565407917</v>
          </cell>
          <cell r="AJ56">
            <v>0.019405649397901292</v>
          </cell>
          <cell r="AK56">
            <v>0.0190907877762963</v>
          </cell>
          <cell r="AL56">
            <v>0.018757324232639247</v>
          </cell>
          <cell r="AM56">
            <v>0.018417032470943954</v>
          </cell>
          <cell r="AN56">
            <v>0.018065647242430927</v>
          </cell>
          <cell r="AO56">
            <v>0.017718889901781564</v>
          </cell>
          <cell r="AP56">
            <v>0.017373423873134487</v>
          </cell>
          <cell r="AQ56">
            <v>0.017029344925773404</v>
          </cell>
          <cell r="AR56">
            <v>0.016689835525862732</v>
          </cell>
          <cell r="AS56">
            <v>0.016351691278057155</v>
          </cell>
          <cell r="AT56">
            <v>0.016020976400304084</v>
          </cell>
          <cell r="AU56">
            <v>0.015684031461511413</v>
          </cell>
          <cell r="AV56">
            <v>0.01535590816617854</v>
          </cell>
          <cell r="AW56">
            <v>0.015004617226891254</v>
          </cell>
          <cell r="AX56">
            <v>0.014668341548429187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P2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1:16" ht="19.5">
      <c r="A1" s="188" t="s">
        <v>124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4" ht="15">
      <c r="A4" s="2" t="s">
        <v>126</v>
      </c>
    </row>
    <row r="6" spans="1:4" ht="15">
      <c r="A6" s="2" t="s">
        <v>125</v>
      </c>
      <c r="D6" s="2" t="s">
        <v>127</v>
      </c>
    </row>
    <row r="7" ht="15">
      <c r="D7" s="2" t="s">
        <v>128</v>
      </c>
    </row>
    <row r="8" ht="15">
      <c r="D8" s="2" t="s">
        <v>129</v>
      </c>
    </row>
    <row r="9" ht="15">
      <c r="D9" s="2" t="s">
        <v>132</v>
      </c>
    </row>
    <row r="10" ht="15">
      <c r="D10" s="2" t="s">
        <v>133</v>
      </c>
    </row>
    <row r="11" ht="15">
      <c r="D11" s="2" t="s">
        <v>134</v>
      </c>
    </row>
    <row r="12" ht="15">
      <c r="D12" s="2" t="s">
        <v>135</v>
      </c>
    </row>
    <row r="13" ht="15">
      <c r="D13" s="2" t="s">
        <v>136</v>
      </c>
    </row>
    <row r="14" ht="15">
      <c r="D14" s="2" t="s">
        <v>137</v>
      </c>
    </row>
    <row r="16" spans="1:4" ht="15">
      <c r="A16" s="2" t="s">
        <v>138</v>
      </c>
      <c r="D16" s="2" t="s">
        <v>139</v>
      </c>
    </row>
    <row r="17" ht="15">
      <c r="D17" s="2" t="s">
        <v>140</v>
      </c>
    </row>
    <row r="18" ht="15">
      <c r="D18" s="2" t="s">
        <v>141</v>
      </c>
    </row>
    <row r="20" spans="3:4" ht="15">
      <c r="C20" s="2" t="s">
        <v>15</v>
      </c>
      <c r="D20" s="2" t="s">
        <v>53</v>
      </c>
    </row>
    <row r="21" ht="15">
      <c r="D21" s="2" t="s">
        <v>54</v>
      </c>
    </row>
    <row r="22" ht="15">
      <c r="D22" s="2" t="s">
        <v>55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O57"/>
  <sheetViews>
    <sheetView workbookViewId="0" topLeftCell="A1">
      <selection activeCell="A2" sqref="A2"/>
    </sheetView>
  </sheetViews>
  <sheetFormatPr defaultColWidth="9.140625" defaultRowHeight="12.75"/>
  <cols>
    <col min="1" max="9" width="12.7109375" style="2" customWidth="1"/>
    <col min="10" max="16384" width="9.140625" style="2" customWidth="1"/>
  </cols>
  <sheetData>
    <row r="1" spans="1:15" ht="19.5">
      <c r="A1" s="188" t="s">
        <v>123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3" ht="15">
      <c r="A3" s="2" t="s">
        <v>58</v>
      </c>
    </row>
    <row r="4" spans="1:9" ht="45">
      <c r="A4" s="163"/>
      <c r="B4" s="170" t="s">
        <v>51</v>
      </c>
      <c r="C4" s="217" t="s">
        <v>57</v>
      </c>
      <c r="D4" s="218"/>
      <c r="E4" s="219"/>
      <c r="F4" s="170" t="s">
        <v>52</v>
      </c>
      <c r="G4" s="220" t="s">
        <v>57</v>
      </c>
      <c r="H4" s="221"/>
      <c r="I4" s="222"/>
    </row>
    <row r="5" spans="1:9" ht="15">
      <c r="A5" s="164" t="s">
        <v>46</v>
      </c>
      <c r="B5" s="171" t="s">
        <v>47</v>
      </c>
      <c r="C5" s="26" t="s">
        <v>48</v>
      </c>
      <c r="D5" s="27" t="s">
        <v>49</v>
      </c>
      <c r="E5" s="28" t="s">
        <v>50</v>
      </c>
      <c r="F5" s="171" t="s">
        <v>47</v>
      </c>
      <c r="G5" s="26" t="s">
        <v>48</v>
      </c>
      <c r="H5" s="27" t="s">
        <v>49</v>
      </c>
      <c r="I5" s="28" t="s">
        <v>50</v>
      </c>
    </row>
    <row r="6" spans="1:9" ht="15">
      <c r="A6" s="165" t="s">
        <v>9</v>
      </c>
      <c r="B6" s="172">
        <v>24.194</v>
      </c>
      <c r="C6" s="29">
        <v>93.6</v>
      </c>
      <c r="D6" s="30">
        <v>97.3</v>
      </c>
      <c r="E6" s="31">
        <v>117.5</v>
      </c>
      <c r="F6" s="172">
        <v>3.738</v>
      </c>
      <c r="G6" s="29">
        <v>51.3</v>
      </c>
      <c r="H6" s="30">
        <v>56.5</v>
      </c>
      <c r="I6" s="31">
        <v>62</v>
      </c>
    </row>
    <row r="7" spans="1:9" ht="15">
      <c r="A7" s="165" t="s">
        <v>5</v>
      </c>
      <c r="B7" s="172">
        <v>5.462</v>
      </c>
      <c r="C7" s="29">
        <v>53</v>
      </c>
      <c r="D7" s="30">
        <v>59.3</v>
      </c>
      <c r="E7" s="31">
        <v>64</v>
      </c>
      <c r="F7" s="172">
        <v>1.921</v>
      </c>
      <c r="G7" s="29">
        <v>22.7</v>
      </c>
      <c r="H7" s="30">
        <v>23.1</v>
      </c>
      <c r="I7" s="31">
        <v>26.2</v>
      </c>
    </row>
    <row r="8" spans="1:9" ht="15">
      <c r="A8" s="165" t="s">
        <v>7</v>
      </c>
      <c r="B8" s="172">
        <v>85.807</v>
      </c>
      <c r="C8" s="29">
        <v>149.3</v>
      </c>
      <c r="D8" s="30">
        <v>231.1</v>
      </c>
      <c r="E8" s="31">
        <v>349.3</v>
      </c>
      <c r="F8" s="172">
        <v>22.51</v>
      </c>
      <c r="G8" s="29">
        <v>78.1</v>
      </c>
      <c r="H8" s="30">
        <v>92.1</v>
      </c>
      <c r="I8" s="31">
        <v>122.3</v>
      </c>
    </row>
    <row r="9" spans="1:9" ht="15">
      <c r="A9" s="165" t="s">
        <v>11</v>
      </c>
      <c r="B9" s="172">
        <v>111.214</v>
      </c>
      <c r="C9" s="29">
        <v>69.7</v>
      </c>
      <c r="D9" s="30">
        <v>93.6</v>
      </c>
      <c r="E9" s="31">
        <v>124.1</v>
      </c>
      <c r="F9" s="172">
        <v>14.496</v>
      </c>
      <c r="G9" s="29">
        <v>49.1</v>
      </c>
      <c r="H9" s="30">
        <v>58.8</v>
      </c>
      <c r="I9" s="31">
        <v>73.1</v>
      </c>
    </row>
    <row r="10" spans="1:9" ht="15">
      <c r="A10" s="165" t="s">
        <v>10</v>
      </c>
      <c r="B10" s="172">
        <v>18.333</v>
      </c>
      <c r="C10" s="29">
        <v>103.8</v>
      </c>
      <c r="D10" s="30">
        <v>122.5</v>
      </c>
      <c r="E10" s="31">
        <v>171.3</v>
      </c>
      <c r="F10" s="172">
        <v>2.435</v>
      </c>
      <c r="G10" s="29">
        <v>70.8</v>
      </c>
      <c r="H10" s="30">
        <v>86.5</v>
      </c>
      <c r="I10" s="31">
        <v>107.3</v>
      </c>
    </row>
    <row r="11" spans="1:9" ht="15">
      <c r="A11" s="165" t="s">
        <v>4</v>
      </c>
      <c r="B11" s="172">
        <v>2.036</v>
      </c>
      <c r="C11" s="29">
        <v>-43.3</v>
      </c>
      <c r="D11" s="30">
        <v>90.2</v>
      </c>
      <c r="E11" s="31">
        <v>78.6</v>
      </c>
      <c r="F11" s="172">
        <v>0.553</v>
      </c>
      <c r="G11" s="29">
        <v>-14.1</v>
      </c>
      <c r="H11" s="30">
        <v>76.5</v>
      </c>
      <c r="I11" s="31">
        <v>54.1</v>
      </c>
    </row>
    <row r="12" spans="1:9" ht="15">
      <c r="A12" s="165" t="s">
        <v>23</v>
      </c>
      <c r="B12" s="172">
        <v>178.642</v>
      </c>
      <c r="C12" s="29">
        <v>11.6</v>
      </c>
      <c r="D12" s="30">
        <v>12.9</v>
      </c>
      <c r="E12" s="31">
        <v>19.2</v>
      </c>
      <c r="F12" s="172">
        <v>26.501</v>
      </c>
      <c r="G12" s="29">
        <v>9.1</v>
      </c>
      <c r="H12" s="30">
        <v>10.7</v>
      </c>
      <c r="I12" s="31">
        <v>12.7</v>
      </c>
    </row>
    <row r="13" spans="1:9" ht="15">
      <c r="A13" s="167" t="s">
        <v>8</v>
      </c>
      <c r="B13" s="174">
        <v>174.167</v>
      </c>
      <c r="C13" s="32">
        <v>14.2</v>
      </c>
      <c r="D13" s="33">
        <v>20.1</v>
      </c>
      <c r="E13" s="34">
        <v>28.8</v>
      </c>
      <c r="F13" s="174">
        <v>17.302</v>
      </c>
      <c r="G13" s="32">
        <v>8.1</v>
      </c>
      <c r="H13" s="33">
        <v>9.4</v>
      </c>
      <c r="I13" s="34">
        <v>13</v>
      </c>
    </row>
    <row r="14" ht="15">
      <c r="A14" s="2" t="s">
        <v>56</v>
      </c>
    </row>
    <row r="16" spans="1:2" ht="15">
      <c r="A16" s="2" t="s">
        <v>15</v>
      </c>
      <c r="B16" s="2" t="s">
        <v>53</v>
      </c>
    </row>
    <row r="17" ht="15">
      <c r="B17" s="2" t="s">
        <v>54</v>
      </c>
    </row>
    <row r="18" ht="15">
      <c r="B18" s="2" t="s">
        <v>55</v>
      </c>
    </row>
    <row r="20" ht="15">
      <c r="A20" s="36" t="s">
        <v>63</v>
      </c>
    </row>
    <row r="21" spans="1:9" ht="45">
      <c r="A21" s="178"/>
      <c r="B21" s="170" t="s">
        <v>51</v>
      </c>
      <c r="C21" s="217" t="s">
        <v>57</v>
      </c>
      <c r="D21" s="218"/>
      <c r="E21" s="219"/>
      <c r="F21" s="170" t="s">
        <v>52</v>
      </c>
      <c r="G21" s="220" t="s">
        <v>57</v>
      </c>
      <c r="H21" s="221"/>
      <c r="I21" s="222"/>
    </row>
    <row r="22" spans="1:9" ht="15">
      <c r="A22" s="179" t="s">
        <v>46</v>
      </c>
      <c r="B22" s="171" t="s">
        <v>47</v>
      </c>
      <c r="C22" s="26" t="s">
        <v>48</v>
      </c>
      <c r="D22" s="27" t="s">
        <v>49</v>
      </c>
      <c r="E22" s="28" t="s">
        <v>50</v>
      </c>
      <c r="F22" s="171" t="s">
        <v>47</v>
      </c>
      <c r="G22" s="26" t="s">
        <v>48</v>
      </c>
      <c r="H22" s="27" t="s">
        <v>49</v>
      </c>
      <c r="I22" s="28" t="s">
        <v>50</v>
      </c>
    </row>
    <row r="23" spans="1:9" ht="15">
      <c r="A23" s="180" t="s">
        <v>9</v>
      </c>
      <c r="B23" s="172">
        <v>24.194</v>
      </c>
      <c r="C23" s="29">
        <v>93.6</v>
      </c>
      <c r="D23" s="30">
        <v>97.3</v>
      </c>
      <c r="E23" s="31">
        <v>117.5</v>
      </c>
      <c r="F23" s="172">
        <v>3.738</v>
      </c>
      <c r="G23" s="29">
        <v>51.3</v>
      </c>
      <c r="H23" s="30">
        <v>56.5</v>
      </c>
      <c r="I23" s="31">
        <v>62</v>
      </c>
    </row>
    <row r="24" spans="1:9" ht="15">
      <c r="A24" s="181" t="s">
        <v>62</v>
      </c>
      <c r="B24" s="173">
        <f>+(B25/'DALYs due to CC 2004'!$D$75)*'DALYs due to CC 2004'!$C$75</f>
        <v>0.687907232120646</v>
      </c>
      <c r="C24" s="45">
        <f>+(C$25+C$26+C$31)/3</f>
        <v>53</v>
      </c>
      <c r="D24" s="46">
        <f>+(D$25+D$26+D$31)/3</f>
        <v>126.86666666666666</v>
      </c>
      <c r="E24" s="47">
        <f>+(E$25+E$26+E$31)/3</f>
        <v>163.96666666666667</v>
      </c>
      <c r="F24" s="173">
        <f>+(F25/'DALYs due to CC 2004'!$D$75)*'DALYs due to CC 2004'!$C$75</f>
        <v>0.24193881232218253</v>
      </c>
      <c r="G24" s="45">
        <f>+(G$25+G$26+G$31)/3</f>
        <v>28.900000000000002</v>
      </c>
      <c r="H24" s="46">
        <f>+(H$25+H$26+H$31)/3</f>
        <v>63.9</v>
      </c>
      <c r="I24" s="47">
        <f>+(I$25+I$26+I$31)/3</f>
        <v>67.53333333333333</v>
      </c>
    </row>
    <row r="25" spans="1:9" ht="15">
      <c r="A25" s="180" t="s">
        <v>5</v>
      </c>
      <c r="B25" s="172">
        <v>5.462</v>
      </c>
      <c r="C25" s="29">
        <v>53</v>
      </c>
      <c r="D25" s="30">
        <v>59.3</v>
      </c>
      <c r="E25" s="31">
        <v>64</v>
      </c>
      <c r="F25" s="172">
        <v>1.921</v>
      </c>
      <c r="G25" s="29">
        <v>22.7</v>
      </c>
      <c r="H25" s="30">
        <v>23.1</v>
      </c>
      <c r="I25" s="31">
        <v>26.2</v>
      </c>
    </row>
    <row r="26" spans="1:9" ht="15">
      <c r="A26" s="180" t="s">
        <v>7</v>
      </c>
      <c r="B26" s="172">
        <v>85.807</v>
      </c>
      <c r="C26" s="29">
        <v>149.3</v>
      </c>
      <c r="D26" s="30">
        <v>231.1</v>
      </c>
      <c r="E26" s="31">
        <v>349.3</v>
      </c>
      <c r="F26" s="172">
        <v>22.51</v>
      </c>
      <c r="G26" s="29">
        <v>78.1</v>
      </c>
      <c r="H26" s="30">
        <v>92.1</v>
      </c>
      <c r="I26" s="31">
        <v>122.3</v>
      </c>
    </row>
    <row r="27" spans="1:9" ht="15">
      <c r="A27" s="180" t="s">
        <v>11</v>
      </c>
      <c r="B27" s="172">
        <v>111.214</v>
      </c>
      <c r="C27" s="29">
        <v>69.7</v>
      </c>
      <c r="D27" s="30">
        <v>93.6</v>
      </c>
      <c r="E27" s="31">
        <v>124.1</v>
      </c>
      <c r="F27" s="172">
        <v>14.496</v>
      </c>
      <c r="G27" s="29">
        <v>49.1</v>
      </c>
      <c r="H27" s="30">
        <v>58.8</v>
      </c>
      <c r="I27" s="31">
        <v>73.1</v>
      </c>
    </row>
    <row r="28" spans="1:9" ht="15">
      <c r="A28" s="180" t="s">
        <v>60</v>
      </c>
      <c r="B28" s="172">
        <f>+('DALYs due to CC 2004'!$F$75/('DALYs due to CC 2004'!$F$75+'DALYs due to CC 2004'!$G$75))*B27</f>
        <v>82.49252325214043</v>
      </c>
      <c r="C28" s="29">
        <f>+(C$23+C$30+C$35)/3</f>
        <v>70.53333333333332</v>
      </c>
      <c r="D28" s="30">
        <f>+(D$23+D$30+D$35)/3</f>
        <v>79.96666666666667</v>
      </c>
      <c r="E28" s="31">
        <f>+(E$23+E$30+E$35)/3</f>
        <v>105.86666666666667</v>
      </c>
      <c r="F28" s="172">
        <f>+('DALYs due to CC 2004'!$F$75/('DALYs due to CC 2004'!$F$75+'DALYs due to CC 2004'!$G$75))*F27</f>
        <v>10.752347879430896</v>
      </c>
      <c r="G28" s="29">
        <f>+(G$23+G$30+G$35)/3</f>
        <v>43.4</v>
      </c>
      <c r="H28" s="30">
        <f>+(H$23+H$30+H$35)/3</f>
        <v>50.800000000000004</v>
      </c>
      <c r="I28" s="31">
        <f>+(I$23+I$30+I$35)/3</f>
        <v>60.76666666666667</v>
      </c>
    </row>
    <row r="29" spans="1:9" ht="15">
      <c r="A29" s="180" t="s">
        <v>61</v>
      </c>
      <c r="B29" s="172">
        <f>B27-B28</f>
        <v>28.72147674785957</v>
      </c>
      <c r="C29" s="29">
        <f>+(C$25+C$26+C$31)/3</f>
        <v>53</v>
      </c>
      <c r="D29" s="30">
        <f>+(D$25+D$26+D$31)/3</f>
        <v>126.86666666666666</v>
      </c>
      <c r="E29" s="31">
        <f>+(E$25+E$26+E$31)/3</f>
        <v>163.96666666666667</v>
      </c>
      <c r="F29" s="172">
        <f>F27-F28</f>
        <v>3.743652120569104</v>
      </c>
      <c r="G29" s="29">
        <f>+(G$25+G$26+G$31)/3</f>
        <v>28.900000000000002</v>
      </c>
      <c r="H29" s="30">
        <f>+(H$25+H$26+H$31)/3</f>
        <v>63.9</v>
      </c>
      <c r="I29" s="31">
        <f>+(I$25+I$26+I$31)/3</f>
        <v>67.53333333333333</v>
      </c>
    </row>
    <row r="30" spans="1:9" ht="15">
      <c r="A30" s="180" t="s">
        <v>10</v>
      </c>
      <c r="B30" s="172">
        <v>18.333</v>
      </c>
      <c r="C30" s="29">
        <v>103.8</v>
      </c>
      <c r="D30" s="30">
        <v>122.5</v>
      </c>
      <c r="E30" s="31">
        <v>171.3</v>
      </c>
      <c r="F30" s="172">
        <v>2.435</v>
      </c>
      <c r="G30" s="29">
        <v>70.8</v>
      </c>
      <c r="H30" s="30">
        <v>86.5</v>
      </c>
      <c r="I30" s="31">
        <v>107.3</v>
      </c>
    </row>
    <row r="31" spans="1:9" ht="15">
      <c r="A31" s="180" t="s">
        <v>4</v>
      </c>
      <c r="B31" s="172">
        <v>2.036</v>
      </c>
      <c r="C31" s="29">
        <v>-43.3</v>
      </c>
      <c r="D31" s="30">
        <v>90.2</v>
      </c>
      <c r="E31" s="31">
        <v>78.6</v>
      </c>
      <c r="F31" s="172">
        <v>0.553</v>
      </c>
      <c r="G31" s="29">
        <v>-14.1</v>
      </c>
      <c r="H31" s="30">
        <v>76.5</v>
      </c>
      <c r="I31" s="31">
        <v>54.1</v>
      </c>
    </row>
    <row r="32" spans="1:9" ht="15">
      <c r="A32" s="180" t="s">
        <v>23</v>
      </c>
      <c r="B32" s="172">
        <v>178.642</v>
      </c>
      <c r="C32" s="29">
        <v>11.6</v>
      </c>
      <c r="D32" s="30">
        <v>12.9</v>
      </c>
      <c r="E32" s="31">
        <v>19.2</v>
      </c>
      <c r="F32" s="172">
        <v>26.501</v>
      </c>
      <c r="G32" s="29">
        <v>9.1</v>
      </c>
      <c r="H32" s="30">
        <v>10.7</v>
      </c>
      <c r="I32" s="31">
        <v>12.7</v>
      </c>
    </row>
    <row r="33" spans="1:9" ht="15">
      <c r="A33" s="180" t="s">
        <v>60</v>
      </c>
      <c r="B33" s="172">
        <f>+('DALYs due to CC 2004'!$J$75/('DALYs due to CC 2004'!$J$75+'DALYs due to CC 2004'!$K$75))*B32</f>
        <v>66.2451544326281</v>
      </c>
      <c r="C33" s="29">
        <f>+(C$23+C$30+C$35)/3</f>
        <v>70.53333333333332</v>
      </c>
      <c r="D33" s="30">
        <f>+(D$23+D$30+D$35)/3</f>
        <v>79.96666666666667</v>
      </c>
      <c r="E33" s="31">
        <f>+(E$23+E$30+E$35)/3</f>
        <v>105.86666666666667</v>
      </c>
      <c r="F33" s="172">
        <f>+('DALYs due to CC 2004'!$J$75/('DALYs due to CC 2004'!$J$75+'DALYs due to CC 2004'!$K$75))*F32</f>
        <v>9.827268154292257</v>
      </c>
      <c r="G33" s="29">
        <f>+(G$23+G$30+G$35)/3</f>
        <v>43.4</v>
      </c>
      <c r="H33" s="30">
        <f>+(H$23+H$30+H$35)/3</f>
        <v>50.800000000000004</v>
      </c>
      <c r="I33" s="31">
        <f>+(I$23+I$30+I$35)/3</f>
        <v>60.76666666666667</v>
      </c>
    </row>
    <row r="34" spans="1:9" ht="15">
      <c r="A34" s="180" t="s">
        <v>61</v>
      </c>
      <c r="B34" s="172">
        <f>B32-B33</f>
        <v>112.3968455673719</v>
      </c>
      <c r="C34" s="29">
        <f>+(C$25+C$26+C$31)/3</f>
        <v>53</v>
      </c>
      <c r="D34" s="30">
        <f>+(D$25+D$26+D$31)/3</f>
        <v>126.86666666666666</v>
      </c>
      <c r="E34" s="31">
        <f>+(E$25+E$26+E$31)/3</f>
        <v>163.96666666666667</v>
      </c>
      <c r="F34" s="172">
        <f>F32-F33</f>
        <v>16.673731845707742</v>
      </c>
      <c r="G34" s="29">
        <f>+(G$25+G$26+G$31)/3</f>
        <v>28.900000000000002</v>
      </c>
      <c r="H34" s="30">
        <f>+(H$25+H$26+H$31)/3</f>
        <v>63.9</v>
      </c>
      <c r="I34" s="31">
        <f>+(I$25+I$26+I$31)/3</f>
        <v>67.53333333333333</v>
      </c>
    </row>
    <row r="35" spans="1:9" ht="15">
      <c r="A35" s="182" t="s">
        <v>8</v>
      </c>
      <c r="B35" s="174">
        <v>174.167</v>
      </c>
      <c r="C35" s="32">
        <v>14.2</v>
      </c>
      <c r="D35" s="33">
        <v>20.1</v>
      </c>
      <c r="E35" s="34">
        <v>28.8</v>
      </c>
      <c r="F35" s="174">
        <v>17.302</v>
      </c>
      <c r="G35" s="32">
        <v>8.1</v>
      </c>
      <c r="H35" s="33">
        <v>9.4</v>
      </c>
      <c r="I35" s="34">
        <v>13</v>
      </c>
    </row>
    <row r="37" ht="15">
      <c r="A37" s="36" t="s">
        <v>64</v>
      </c>
    </row>
    <row r="38" spans="1:10" ht="45.75" thickBot="1">
      <c r="A38" s="163"/>
      <c r="B38" s="153" t="s">
        <v>51</v>
      </c>
      <c r="C38" s="217" t="s">
        <v>57</v>
      </c>
      <c r="D38" s="218"/>
      <c r="E38" s="219"/>
      <c r="F38" s="48"/>
      <c r="H38" s="50" t="s">
        <v>65</v>
      </c>
      <c r="I38" s="49"/>
      <c r="J38" s="7"/>
    </row>
    <row r="39" spans="1:14" ht="30" customHeight="1">
      <c r="A39" s="164" t="s">
        <v>46</v>
      </c>
      <c r="B39" s="28" t="s">
        <v>47</v>
      </c>
      <c r="C39" s="26" t="s">
        <v>48</v>
      </c>
      <c r="D39" s="27" t="s">
        <v>49</v>
      </c>
      <c r="E39" s="28" t="s">
        <v>50</v>
      </c>
      <c r="F39" s="15"/>
      <c r="G39" s="183" t="s">
        <v>94</v>
      </c>
      <c r="H39" s="51" t="s">
        <v>48</v>
      </c>
      <c r="I39" s="51" t="s">
        <v>49</v>
      </c>
      <c r="J39" s="52" t="s">
        <v>50</v>
      </c>
      <c r="K39" s="210" t="s">
        <v>66</v>
      </c>
      <c r="L39" s="211"/>
      <c r="M39" s="211"/>
      <c r="N39" s="212"/>
    </row>
    <row r="40" spans="1:14" ht="15">
      <c r="A40" s="165" t="s">
        <v>9</v>
      </c>
      <c r="B40" s="166"/>
      <c r="C40" s="29">
        <f aca="true" t="shared" si="0" ref="C40:E50">+C23*(2/3)</f>
        <v>62.39999999999999</v>
      </c>
      <c r="D40" s="30">
        <f t="shared" si="0"/>
        <v>64.86666666666666</v>
      </c>
      <c r="E40" s="31">
        <f t="shared" si="0"/>
        <v>78.33333333333333</v>
      </c>
      <c r="F40" s="7"/>
      <c r="G40" s="184">
        <f>+'[8]Population projections'!AZ34</f>
        <v>0.06912901334106504</v>
      </c>
      <c r="H40" s="155">
        <f>+$G40*C40</f>
        <v>4.313650432482458</v>
      </c>
      <c r="I40" s="155">
        <f>+$G40*D40</f>
        <v>4.484168665390419</v>
      </c>
      <c r="J40" s="156">
        <f>+$G40*E40</f>
        <v>5.415106045050094</v>
      </c>
      <c r="K40" s="213"/>
      <c r="L40" s="213"/>
      <c r="M40" s="213"/>
      <c r="N40" s="214"/>
    </row>
    <row r="41" spans="1:14" ht="15">
      <c r="A41" s="154" t="s">
        <v>6</v>
      </c>
      <c r="B41" s="166"/>
      <c r="C41" s="29">
        <f t="shared" si="0"/>
        <v>35.33333333333333</v>
      </c>
      <c r="D41" s="30">
        <f t="shared" si="0"/>
        <v>84.57777777777777</v>
      </c>
      <c r="E41" s="31">
        <f t="shared" si="0"/>
        <v>109.3111111111111</v>
      </c>
      <c r="F41" s="7"/>
      <c r="G41" s="184">
        <f>+'[8]Population projections'!AZ35</f>
        <v>0.004905647575786426</v>
      </c>
      <c r="H41" s="155">
        <f aca="true" t="shared" si="1" ref="H41:H52">+$G41*C41</f>
        <v>0.17333288101112038</v>
      </c>
      <c r="I41" s="155">
        <f aca="true" t="shared" si="2" ref="I41:I52">+$G41*D41</f>
        <v>0.4149087705209586</v>
      </c>
      <c r="J41" s="156">
        <f aca="true" t="shared" si="3" ref="J41:J52">+$G41*E41</f>
        <v>0.5362417872287428</v>
      </c>
      <c r="K41" s="213"/>
      <c r="L41" s="213"/>
      <c r="M41" s="213"/>
      <c r="N41" s="214"/>
    </row>
    <row r="42" spans="1:14" ht="15">
      <c r="A42" s="165" t="s">
        <v>5</v>
      </c>
      <c r="B42" s="166"/>
      <c r="C42" s="29">
        <f t="shared" si="0"/>
        <v>35.33333333333333</v>
      </c>
      <c r="D42" s="30">
        <f t="shared" si="0"/>
        <v>39.53333333333333</v>
      </c>
      <c r="E42" s="31">
        <f t="shared" si="0"/>
        <v>42.666666666666664</v>
      </c>
      <c r="F42" s="7"/>
      <c r="G42" s="184">
        <f>+'[8]Population projections'!AZ36</f>
        <v>0.05147472447605229</v>
      </c>
      <c r="H42" s="155">
        <f t="shared" si="1"/>
        <v>1.8187735981538473</v>
      </c>
      <c r="I42" s="155">
        <f t="shared" si="2"/>
        <v>2.034967440953267</v>
      </c>
      <c r="J42" s="156">
        <f t="shared" si="3"/>
        <v>2.196254910978231</v>
      </c>
      <c r="K42" s="215"/>
      <c r="L42" s="215"/>
      <c r="M42" s="215"/>
      <c r="N42" s="216"/>
    </row>
    <row r="43" spans="1:14" ht="15">
      <c r="A43" s="165" t="s">
        <v>7</v>
      </c>
      <c r="B43" s="166"/>
      <c r="C43" s="29">
        <f t="shared" si="0"/>
        <v>99.53333333333333</v>
      </c>
      <c r="D43" s="30">
        <f t="shared" si="0"/>
        <v>154.06666666666666</v>
      </c>
      <c r="E43" s="31">
        <f t="shared" si="0"/>
        <v>232.86666666666667</v>
      </c>
      <c r="F43" s="7"/>
      <c r="G43" s="184">
        <f>+'[8]Population projections'!AZ37</f>
        <v>0.789152131876054</v>
      </c>
      <c r="H43" s="155">
        <f t="shared" si="1"/>
        <v>78.54694219272992</v>
      </c>
      <c r="I43" s="155">
        <f t="shared" si="2"/>
        <v>121.58203845103739</v>
      </c>
      <c r="J43" s="156">
        <f>+$G43*E43</f>
        <v>183.76722644287045</v>
      </c>
      <c r="K43" s="3"/>
      <c r="L43" s="93"/>
      <c r="M43" s="93"/>
      <c r="N43" s="159"/>
    </row>
    <row r="44" spans="1:14" ht="15">
      <c r="A44" s="165" t="s">
        <v>11</v>
      </c>
      <c r="B44" s="166"/>
      <c r="C44" s="29">
        <f t="shared" si="0"/>
        <v>46.46666666666667</v>
      </c>
      <c r="D44" s="30">
        <f t="shared" si="0"/>
        <v>62.39999999999999</v>
      </c>
      <c r="E44" s="31">
        <f t="shared" si="0"/>
        <v>82.73333333333332</v>
      </c>
      <c r="F44" s="7"/>
      <c r="G44" s="184">
        <f>+'[8]Population projections'!AZ38</f>
        <v>0</v>
      </c>
      <c r="H44" s="155">
        <f t="shared" si="1"/>
        <v>0</v>
      </c>
      <c r="I44" s="155">
        <f t="shared" si="2"/>
        <v>0</v>
      </c>
      <c r="J44" s="156">
        <f t="shared" si="3"/>
        <v>0</v>
      </c>
      <c r="K44" s="3" t="s">
        <v>39</v>
      </c>
      <c r="L44" s="30">
        <f>+H41+H42+H43+H48</f>
        <v>76.08008695194673</v>
      </c>
      <c r="M44" s="30">
        <f>+I41+I42+I43+I48</f>
        <v>133.320560092981</v>
      </c>
      <c r="N44" s="160">
        <f>+J41+J42+J43+J48</f>
        <v>194.59381993525585</v>
      </c>
    </row>
    <row r="45" spans="1:14" ht="15">
      <c r="A45" s="165" t="s">
        <v>60</v>
      </c>
      <c r="B45" s="166"/>
      <c r="C45" s="29">
        <f t="shared" si="0"/>
        <v>47.02222222222221</v>
      </c>
      <c r="D45" s="30">
        <f t="shared" si="0"/>
        <v>53.31111111111111</v>
      </c>
      <c r="E45" s="31">
        <f t="shared" si="0"/>
        <v>70.57777777777778</v>
      </c>
      <c r="F45" s="7"/>
      <c r="G45" s="184">
        <f>+'[8]Population projections'!AZ39</f>
        <v>0.2617064306996514</v>
      </c>
      <c r="H45" s="155">
        <f t="shared" si="1"/>
        <v>12.306017941343605</v>
      </c>
      <c r="I45" s="155">
        <f t="shared" si="2"/>
        <v>13.951860605521414</v>
      </c>
      <c r="J45" s="156">
        <f t="shared" si="3"/>
        <v>18.4706583089354</v>
      </c>
      <c r="K45" s="3" t="s">
        <v>40</v>
      </c>
      <c r="L45" s="30">
        <f>+H40+H45+H47+H50+H52</f>
        <v>34.919014743360776</v>
      </c>
      <c r="M45" s="30">
        <f>+I40+I45+I47+I50+I52</f>
        <v>40.559315319971766</v>
      </c>
      <c r="N45" s="160">
        <f>+J40+J45+J47+J50+J52</f>
        <v>54.32675830957446</v>
      </c>
    </row>
    <row r="46" spans="1:14" ht="15.75" thickBot="1">
      <c r="A46" s="165" t="s">
        <v>61</v>
      </c>
      <c r="B46" s="166"/>
      <c r="C46" s="29">
        <f t="shared" si="0"/>
        <v>35.33333333333333</v>
      </c>
      <c r="D46" s="30">
        <f t="shared" si="0"/>
        <v>84.57777777777777</v>
      </c>
      <c r="E46" s="31">
        <f t="shared" si="0"/>
        <v>109.3111111111111</v>
      </c>
      <c r="F46" s="7"/>
      <c r="G46" s="184">
        <f>+'[8]Population projections'!AZ40</f>
        <v>0.23804631847401203</v>
      </c>
      <c r="H46" s="155">
        <f t="shared" si="1"/>
        <v>8.410969919415091</v>
      </c>
      <c r="I46" s="155">
        <f t="shared" si="2"/>
        <v>20.133428624713105</v>
      </c>
      <c r="J46" s="156">
        <f t="shared" si="3"/>
        <v>26.02110756830367</v>
      </c>
      <c r="K46" s="169" t="s">
        <v>41</v>
      </c>
      <c r="L46" s="161">
        <f>+H46+H51</f>
        <v>35.33333333333333</v>
      </c>
      <c r="M46" s="161">
        <f>+I46+I51</f>
        <v>84.57777777777777</v>
      </c>
      <c r="N46" s="162">
        <f>+J46+J51</f>
        <v>109.3111111111111</v>
      </c>
    </row>
    <row r="47" spans="1:10" ht="15">
      <c r="A47" s="165" t="s">
        <v>10</v>
      </c>
      <c r="B47" s="166"/>
      <c r="C47" s="29">
        <f t="shared" si="0"/>
        <v>69.19999999999999</v>
      </c>
      <c r="D47" s="30">
        <f t="shared" si="0"/>
        <v>81.66666666666666</v>
      </c>
      <c r="E47" s="31">
        <f t="shared" si="0"/>
        <v>114.2</v>
      </c>
      <c r="F47" s="7"/>
      <c r="G47" s="184">
        <f>+'[8]Population projections'!AZ41</f>
        <v>0.09222357240574766</v>
      </c>
      <c r="H47" s="155">
        <f t="shared" si="1"/>
        <v>6.381871210477737</v>
      </c>
      <c r="I47" s="155">
        <f t="shared" si="2"/>
        <v>7.531591746469392</v>
      </c>
      <c r="J47" s="156">
        <f t="shared" si="3"/>
        <v>10.531931968736384</v>
      </c>
    </row>
    <row r="48" spans="1:10" ht="15">
      <c r="A48" s="165" t="s">
        <v>4</v>
      </c>
      <c r="B48" s="166"/>
      <c r="C48" s="29">
        <f t="shared" si="0"/>
        <v>-28.866666666666664</v>
      </c>
      <c r="D48" s="30">
        <f t="shared" si="0"/>
        <v>60.13333333333333</v>
      </c>
      <c r="E48" s="31">
        <f t="shared" si="0"/>
        <v>52.39999999999999</v>
      </c>
      <c r="F48" s="7"/>
      <c r="G48" s="184">
        <f>+'[8]Population projections'!AZ42</f>
        <v>0.1544674960721073</v>
      </c>
      <c r="H48" s="155">
        <f t="shared" si="1"/>
        <v>-4.458961719948164</v>
      </c>
      <c r="I48" s="155">
        <f t="shared" si="2"/>
        <v>9.288645430469385</v>
      </c>
      <c r="J48" s="156">
        <f t="shared" si="3"/>
        <v>8.094096794178421</v>
      </c>
    </row>
    <row r="49" spans="1:10" ht="15">
      <c r="A49" s="165" t="s">
        <v>23</v>
      </c>
      <c r="B49" s="166"/>
      <c r="C49" s="29">
        <f t="shared" si="0"/>
        <v>7.7333333333333325</v>
      </c>
      <c r="D49" s="30">
        <f t="shared" si="0"/>
        <v>8.6</v>
      </c>
      <c r="E49" s="31">
        <f t="shared" si="0"/>
        <v>12.799999999999999</v>
      </c>
      <c r="F49" s="7"/>
      <c r="G49" s="184">
        <f>+'[8]Population projections'!AZ43</f>
        <v>0</v>
      </c>
      <c r="H49" s="155">
        <f t="shared" si="1"/>
        <v>0</v>
      </c>
      <c r="I49" s="155">
        <f t="shared" si="2"/>
        <v>0</v>
      </c>
      <c r="J49" s="156">
        <f t="shared" si="3"/>
        <v>0</v>
      </c>
    </row>
    <row r="50" spans="1:10" ht="15">
      <c r="A50" s="165" t="s">
        <v>60</v>
      </c>
      <c r="B50" s="166"/>
      <c r="C50" s="29">
        <f t="shared" si="0"/>
        <v>47.02222222222221</v>
      </c>
      <c r="D50" s="30">
        <f t="shared" si="0"/>
        <v>53.31111111111111</v>
      </c>
      <c r="E50" s="31">
        <f t="shared" si="0"/>
        <v>70.57777777777778</v>
      </c>
      <c r="F50" s="7"/>
      <c r="G50" s="184">
        <f>+'[8]Population projections'!AZ44</f>
        <v>0.17189912613240108</v>
      </c>
      <c r="H50" s="155">
        <f t="shared" si="1"/>
        <v>8.083078908803568</v>
      </c>
      <c r="I50" s="155">
        <f t="shared" si="2"/>
        <v>9.164133413147336</v>
      </c>
      <c r="J50" s="156">
        <f t="shared" si="3"/>
        <v>12.132258324366797</v>
      </c>
    </row>
    <row r="51" spans="1:10" ht="15">
      <c r="A51" s="165" t="s">
        <v>61</v>
      </c>
      <c r="B51" s="166"/>
      <c r="C51" s="29">
        <f aca="true" t="shared" si="4" ref="C51:E52">+C34*(2/3)</f>
        <v>35.33333333333333</v>
      </c>
      <c r="D51" s="30">
        <f t="shared" si="4"/>
        <v>84.57777777777777</v>
      </c>
      <c r="E51" s="31">
        <f t="shared" si="4"/>
        <v>109.3111111111111</v>
      </c>
      <c r="F51" s="7"/>
      <c r="G51" s="184">
        <f>+'[8]Population projections'!AZ45</f>
        <v>0.761953681525988</v>
      </c>
      <c r="H51" s="155">
        <f t="shared" si="1"/>
        <v>26.922363413918237</v>
      </c>
      <c r="I51" s="155">
        <f t="shared" si="2"/>
        <v>64.44434915306466</v>
      </c>
      <c r="J51" s="156">
        <f t="shared" si="3"/>
        <v>83.29000354280744</v>
      </c>
    </row>
    <row r="52" spans="1:10" ht="15">
      <c r="A52" s="167" t="s">
        <v>8</v>
      </c>
      <c r="B52" s="168"/>
      <c r="C52" s="32">
        <f t="shared" si="4"/>
        <v>9.466666666666665</v>
      </c>
      <c r="D52" s="33">
        <f t="shared" si="4"/>
        <v>13.4</v>
      </c>
      <c r="E52" s="34">
        <f t="shared" si="4"/>
        <v>19.2</v>
      </c>
      <c r="F52" s="7"/>
      <c r="G52" s="185">
        <f>+'[8]Population projections'!AZ46</f>
        <v>0.40504185742113474</v>
      </c>
      <c r="H52" s="157">
        <f t="shared" si="1"/>
        <v>3.834396250253408</v>
      </c>
      <c r="I52" s="157">
        <f t="shared" si="2"/>
        <v>5.427560889443206</v>
      </c>
      <c r="J52" s="158">
        <f t="shared" si="3"/>
        <v>7.776803662485786</v>
      </c>
    </row>
    <row r="53" spans="6:10" ht="15">
      <c r="F53" s="7"/>
      <c r="G53" s="7"/>
      <c r="H53" s="7"/>
      <c r="I53" s="7"/>
      <c r="J53" s="7"/>
    </row>
    <row r="54" spans="7:8" ht="15">
      <c r="G54" s="2" t="s">
        <v>110</v>
      </c>
      <c r="H54" s="2" t="s">
        <v>119</v>
      </c>
    </row>
    <row r="55" spans="7:8" ht="15">
      <c r="G55" s="2" t="s">
        <v>27</v>
      </c>
      <c r="H55" s="117">
        <f>+G41+G42+G43+G48</f>
        <v>1</v>
      </c>
    </row>
    <row r="56" spans="7:8" ht="15">
      <c r="G56" s="2" t="s">
        <v>26</v>
      </c>
      <c r="H56" s="117">
        <f>+G40+G45+G47+G50+G52</f>
        <v>0.9999999999999999</v>
      </c>
    </row>
    <row r="57" spans="7:8" ht="15">
      <c r="G57" s="2" t="s">
        <v>28</v>
      </c>
      <c r="H57" s="117">
        <f>+G51+G46</f>
        <v>1</v>
      </c>
    </row>
  </sheetData>
  <mergeCells count="6">
    <mergeCell ref="K39:N42"/>
    <mergeCell ref="C38:E38"/>
    <mergeCell ref="C4:E4"/>
    <mergeCell ref="G4:I4"/>
    <mergeCell ref="C21:E21"/>
    <mergeCell ref="G21:I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GB228"/>
  <sheetViews>
    <sheetView workbookViewId="0" topLeftCell="A1">
      <selection activeCell="C26" sqref="C26"/>
    </sheetView>
  </sheetViews>
  <sheetFormatPr defaultColWidth="9.140625" defaultRowHeight="12.75"/>
  <cols>
    <col min="1" max="1" width="22.8515625" style="2" customWidth="1"/>
    <col min="2" max="2" width="13.140625" style="2" customWidth="1"/>
    <col min="3" max="3" width="16.421875" style="2" customWidth="1"/>
    <col min="4" max="4" width="22.140625" style="2" customWidth="1"/>
    <col min="5" max="5" width="13.28125" style="2" customWidth="1"/>
    <col min="6" max="6" width="12.140625" style="2" customWidth="1"/>
    <col min="7" max="7" width="15.28125" style="2" customWidth="1"/>
    <col min="8" max="8" width="14.140625" style="2" customWidth="1"/>
    <col min="9" max="9" width="11.8515625" style="2" customWidth="1"/>
    <col min="10" max="10" width="12.140625" style="2" customWidth="1"/>
    <col min="11" max="11" width="12.421875" style="2" customWidth="1"/>
    <col min="12" max="12" width="10.421875" style="2" customWidth="1"/>
    <col min="13" max="13" width="10.7109375" style="2" customWidth="1"/>
    <col min="14" max="14" width="12.00390625" style="2" customWidth="1"/>
    <col min="15" max="15" width="9.140625" style="2" customWidth="1"/>
    <col min="16" max="16" width="12.28125" style="2" customWidth="1"/>
    <col min="17" max="17" width="25.57421875" style="2" customWidth="1"/>
    <col min="18" max="18" width="24.00390625" style="2" customWidth="1"/>
    <col min="19" max="46" width="9.140625" style="2" customWidth="1"/>
    <col min="47" max="47" width="16.7109375" style="2" customWidth="1"/>
    <col min="48" max="16384" width="9.140625" style="2" customWidth="1"/>
  </cols>
  <sheetData>
    <row r="1" spans="1:12" ht="19.5">
      <c r="A1" s="188" t="s">
        <v>120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3" spans="1:7" ht="15">
      <c r="A3" s="3"/>
      <c r="B3" s="18"/>
      <c r="C3" s="3"/>
      <c r="D3" s="3"/>
      <c r="E3" s="3"/>
      <c r="F3" s="3"/>
      <c r="G3" s="3"/>
    </row>
    <row r="4" spans="1:10" ht="15">
      <c r="A4" s="43" t="s">
        <v>36</v>
      </c>
      <c r="B4" s="39"/>
      <c r="C4" s="40"/>
      <c r="D4" s="40"/>
      <c r="E4" s="40"/>
      <c r="F4" s="40"/>
      <c r="G4" s="40"/>
      <c r="H4" s="41"/>
      <c r="I4" s="41"/>
      <c r="J4" s="41"/>
    </row>
    <row r="5" spans="1:7" ht="15">
      <c r="A5" s="17" t="s">
        <v>14</v>
      </c>
      <c r="B5" s="19" t="s">
        <v>34</v>
      </c>
      <c r="C5" s="20" t="s">
        <v>16</v>
      </c>
      <c r="D5" s="20" t="s">
        <v>22</v>
      </c>
      <c r="E5" s="3"/>
      <c r="F5" s="3"/>
      <c r="G5" s="3"/>
    </row>
    <row r="6" spans="1:8" ht="15">
      <c r="A6" s="3" t="s">
        <v>2</v>
      </c>
      <c r="B6" s="21">
        <v>918132.471769947</v>
      </c>
      <c r="C6" s="9">
        <v>60229254.17622535</v>
      </c>
      <c r="D6" s="22">
        <f>+B6/C6</f>
        <v>0.015243962163030849</v>
      </c>
      <c r="E6" s="9"/>
      <c r="F6" s="9"/>
      <c r="G6" s="9"/>
      <c r="H6" s="10"/>
    </row>
    <row r="7" spans="1:8" ht="15">
      <c r="A7" s="3" t="s">
        <v>1</v>
      </c>
      <c r="B7" s="21">
        <v>998792.0490895362</v>
      </c>
      <c r="C7" s="9">
        <v>5275624.496273236</v>
      </c>
      <c r="D7" s="22">
        <f>+B7/C7</f>
        <v>0.18932205083873857</v>
      </c>
      <c r="E7" s="9"/>
      <c r="F7" s="9"/>
      <c r="G7" s="9"/>
      <c r="H7" s="10"/>
    </row>
    <row r="8" spans="1:8" ht="15">
      <c r="A8" s="3" t="s">
        <v>3</v>
      </c>
      <c r="B8" s="21">
        <v>79491.24485457939</v>
      </c>
      <c r="C8" s="9">
        <v>6503515.54616458</v>
      </c>
      <c r="D8" s="22">
        <f>+B8/C8</f>
        <v>0.012222811537901068</v>
      </c>
      <c r="E8" s="9"/>
      <c r="F8" s="9"/>
      <c r="G8" s="9"/>
      <c r="H8" s="10"/>
    </row>
    <row r="9" spans="1:7" ht="15">
      <c r="A9" s="3" t="s">
        <v>15</v>
      </c>
      <c r="B9" s="3" t="s">
        <v>17</v>
      </c>
      <c r="C9" s="3"/>
      <c r="D9" s="3"/>
      <c r="E9" s="3"/>
      <c r="F9" s="3"/>
      <c r="G9" s="3"/>
    </row>
    <row r="10" spans="1:7" ht="15">
      <c r="A10" s="3" t="s">
        <v>18</v>
      </c>
      <c r="B10" s="3" t="s">
        <v>19</v>
      </c>
      <c r="C10" s="3"/>
      <c r="D10" s="3"/>
      <c r="E10" s="3"/>
      <c r="F10" s="3"/>
      <c r="G10" s="3"/>
    </row>
    <row r="11" spans="1:7" ht="15">
      <c r="A11" s="3"/>
      <c r="B11" s="3" t="s">
        <v>20</v>
      </c>
      <c r="C11" s="3"/>
      <c r="D11" s="3"/>
      <c r="E11" s="3"/>
      <c r="F11" s="3"/>
      <c r="G11" s="3"/>
    </row>
    <row r="12" spans="1:7" ht="15">
      <c r="A12" s="3"/>
      <c r="B12" s="3" t="s">
        <v>21</v>
      </c>
      <c r="C12" s="3"/>
      <c r="D12" s="3"/>
      <c r="E12" s="3"/>
      <c r="F12" s="3"/>
      <c r="G12" s="3"/>
    </row>
    <row r="14" spans="14:15" ht="15">
      <c r="N14" s="5"/>
      <c r="O14" s="6"/>
    </row>
    <row r="16" spans="1:10" ht="15">
      <c r="A16" s="42" t="s">
        <v>35</v>
      </c>
      <c r="B16" s="42"/>
      <c r="C16" s="42"/>
      <c r="D16" s="42"/>
      <c r="E16" s="42"/>
      <c r="F16" s="42"/>
      <c r="G16" s="42"/>
      <c r="H16" s="42"/>
      <c r="I16" s="42"/>
      <c r="J16" s="42"/>
    </row>
    <row r="17" spans="1:10" ht="15">
      <c r="A17" s="3"/>
      <c r="B17" s="8" t="s">
        <v>9</v>
      </c>
      <c r="C17" s="8" t="s">
        <v>6</v>
      </c>
      <c r="D17" s="8" t="s">
        <v>5</v>
      </c>
      <c r="E17" s="8" t="s">
        <v>7</v>
      </c>
      <c r="F17" s="8" t="s">
        <v>11</v>
      </c>
      <c r="G17" s="8" t="s">
        <v>10</v>
      </c>
      <c r="H17" s="8" t="s">
        <v>4</v>
      </c>
      <c r="I17" s="8" t="s">
        <v>23</v>
      </c>
      <c r="J17" s="8" t="s">
        <v>8</v>
      </c>
    </row>
    <row r="18" spans="1:184" ht="15">
      <c r="A18" s="4" t="s">
        <v>2</v>
      </c>
      <c r="B18" s="9">
        <v>7200.65576171875</v>
      </c>
      <c r="C18" s="9">
        <v>2562.350830078125</v>
      </c>
      <c r="D18" s="9">
        <v>2796.837646484375</v>
      </c>
      <c r="E18" s="9">
        <v>5199.43505859375</v>
      </c>
      <c r="F18" s="9">
        <v>2560.608154296875</v>
      </c>
      <c r="G18" s="9">
        <v>6988.42236328125</v>
      </c>
      <c r="H18" s="9">
        <v>7341.3681640625</v>
      </c>
      <c r="I18" s="9">
        <v>3066.3037109375</v>
      </c>
      <c r="J18" s="9">
        <v>3690.977294921875</v>
      </c>
      <c r="L18" s="10"/>
      <c r="M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</row>
    <row r="19" spans="1:184" ht="15">
      <c r="A19" s="4" t="s">
        <v>1</v>
      </c>
      <c r="B19" s="9">
        <v>3850.438720703125</v>
      </c>
      <c r="C19" s="9">
        <v>351.22222900390625</v>
      </c>
      <c r="D19" s="9">
        <v>153.02139282226562</v>
      </c>
      <c r="E19" s="9">
        <v>2347.061767578125</v>
      </c>
      <c r="F19" s="9">
        <v>3045.652587890625</v>
      </c>
      <c r="G19" s="9">
        <v>3061.182373046875</v>
      </c>
      <c r="H19" s="9">
        <v>1472.2132568359375</v>
      </c>
      <c r="I19" s="9">
        <v>4382.77587890625</v>
      </c>
      <c r="J19" s="9">
        <v>5403.291015625</v>
      </c>
      <c r="L19" s="10"/>
      <c r="M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</row>
    <row r="20" spans="1:184" ht="15">
      <c r="A20" s="4" t="s">
        <v>3</v>
      </c>
      <c r="B20" s="9">
        <v>1316.26416015625</v>
      </c>
      <c r="C20" s="9">
        <v>561.0950927734375</v>
      </c>
      <c r="D20" s="9">
        <v>643.7520141601562</v>
      </c>
      <c r="E20" s="9">
        <v>1608.98046875</v>
      </c>
      <c r="F20" s="9">
        <v>533.2114868164062</v>
      </c>
      <c r="G20" s="9">
        <v>1408.702880859375</v>
      </c>
      <c r="H20" s="9">
        <v>655.5562133789062</v>
      </c>
      <c r="I20" s="9">
        <v>1108.312255859375</v>
      </c>
      <c r="J20" s="9">
        <v>877.1898193359375</v>
      </c>
      <c r="L20" s="10"/>
      <c r="M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</row>
    <row r="21" spans="1:10" ht="15">
      <c r="A21" s="3" t="s">
        <v>15</v>
      </c>
      <c r="B21" s="23" t="s">
        <v>13</v>
      </c>
      <c r="C21" s="3"/>
      <c r="D21" s="3"/>
      <c r="E21" s="3"/>
      <c r="F21" s="3"/>
      <c r="G21" s="3"/>
      <c r="H21" s="3"/>
      <c r="I21" s="3"/>
      <c r="J21" s="3"/>
    </row>
    <row r="22" spans="1:10" ht="15">
      <c r="A22" s="2" t="s">
        <v>24</v>
      </c>
      <c r="B22" s="2" t="s">
        <v>25</v>
      </c>
      <c r="C22" s="3"/>
      <c r="D22" s="3"/>
      <c r="E22" s="3"/>
      <c r="F22" s="3"/>
      <c r="G22" s="3"/>
      <c r="H22" s="3"/>
      <c r="I22" s="3"/>
      <c r="J22" s="3"/>
    </row>
    <row r="23" spans="3:10" ht="15">
      <c r="C23" s="3"/>
      <c r="D23" s="3"/>
      <c r="E23" s="3"/>
      <c r="F23" s="3"/>
      <c r="G23" s="3"/>
      <c r="H23" s="3"/>
      <c r="I23" s="3"/>
      <c r="J23" s="3"/>
    </row>
    <row r="24" spans="1:10" ht="15">
      <c r="A24" s="65" t="s">
        <v>70</v>
      </c>
      <c r="B24" s="65"/>
      <c r="C24" s="42"/>
      <c r="D24" s="42"/>
      <c r="E24" s="42"/>
      <c r="F24" s="42"/>
      <c r="G24" s="42"/>
      <c r="H24" s="42"/>
      <c r="I24" s="42"/>
      <c r="J24" s="42"/>
    </row>
    <row r="25" spans="1:10" ht="15">
      <c r="A25" s="3"/>
      <c r="B25" s="8" t="s">
        <v>9</v>
      </c>
      <c r="C25" s="8" t="s">
        <v>6</v>
      </c>
      <c r="D25" s="8" t="s">
        <v>5</v>
      </c>
      <c r="E25" s="8" t="s">
        <v>7</v>
      </c>
      <c r="F25" s="8" t="s">
        <v>11</v>
      </c>
      <c r="G25" s="8" t="s">
        <v>10</v>
      </c>
      <c r="H25" s="8" t="s">
        <v>4</v>
      </c>
      <c r="I25" s="8" t="s">
        <v>23</v>
      </c>
      <c r="J25" s="8" t="s">
        <v>8</v>
      </c>
    </row>
    <row r="26" spans="1:10" ht="15">
      <c r="A26" s="4" t="s">
        <v>2</v>
      </c>
      <c r="B26" s="9">
        <f aca="true" t="shared" si="0" ref="B26:J26">+B18*B$75/100000</f>
        <v>634594.8003720801</v>
      </c>
      <c r="C26" s="9">
        <f t="shared" si="0"/>
        <v>16332.577931967773</v>
      </c>
      <c r="D26" s="9">
        <f t="shared" si="0"/>
        <v>141548.48468772706</v>
      </c>
      <c r="E26" s="9">
        <f t="shared" si="0"/>
        <v>4179065.2702431446</v>
      </c>
      <c r="F26" s="9">
        <f t="shared" si="0"/>
        <v>720896.48929219</v>
      </c>
      <c r="G26" s="9">
        <f t="shared" si="0"/>
        <v>685016.6210615039</v>
      </c>
      <c r="H26" s="9">
        <f t="shared" si="0"/>
        <v>707248.0277138281</v>
      </c>
      <c r="I26" s="9">
        <f t="shared" si="0"/>
        <v>398857.9181984375</v>
      </c>
      <c r="J26" s="9">
        <f t="shared" si="0"/>
        <v>580065.0964146411</v>
      </c>
    </row>
    <row r="27" spans="1:10" ht="15">
      <c r="A27" s="4" t="s">
        <v>1</v>
      </c>
      <c r="B27" s="9">
        <f aca="true" t="shared" si="1" ref="B27:J27">+B19*B$75/100000</f>
        <v>339339.7035169873</v>
      </c>
      <c r="C27" s="9">
        <f t="shared" si="1"/>
        <v>2238.7115610046385</v>
      </c>
      <c r="D27" s="9">
        <f t="shared" si="1"/>
        <v>7744.4417647995</v>
      </c>
      <c r="E27" s="9">
        <f t="shared" si="1"/>
        <v>1886459.6267606933</v>
      </c>
      <c r="F27" s="9">
        <f t="shared" si="1"/>
        <v>857452.6541789136</v>
      </c>
      <c r="G27" s="9">
        <f t="shared" si="1"/>
        <v>300062.1165451465</v>
      </c>
      <c r="H27" s="9">
        <f t="shared" si="1"/>
        <v>141829.13852057618</v>
      </c>
      <c r="I27" s="9">
        <f t="shared" si="1"/>
        <v>570101.6689101562</v>
      </c>
      <c r="J27" s="9">
        <f t="shared" si="1"/>
        <v>849168.1940842774</v>
      </c>
    </row>
    <row r="28" spans="1:10" ht="15">
      <c r="A28" s="4" t="s">
        <v>3</v>
      </c>
      <c r="B28" s="9">
        <f aca="true" t="shared" si="2" ref="B28:J28">+B20*B$75/100000</f>
        <v>116002.54471155273</v>
      </c>
      <c r="C28" s="9">
        <f t="shared" si="2"/>
        <v>3576.453787043457</v>
      </c>
      <c r="D28" s="9">
        <f t="shared" si="2"/>
        <v>32580.411749528197</v>
      </c>
      <c r="E28" s="9">
        <f t="shared" si="2"/>
        <v>1293224.0371651563</v>
      </c>
      <c r="F28" s="9">
        <f t="shared" si="2"/>
        <v>150116.79481344423</v>
      </c>
      <c r="G28" s="9">
        <f t="shared" si="2"/>
        <v>138083.36665456055</v>
      </c>
      <c r="H28" s="9">
        <f t="shared" si="2"/>
        <v>63154.554928520505</v>
      </c>
      <c r="I28" s="9">
        <f t="shared" si="2"/>
        <v>144166.77562273436</v>
      </c>
      <c r="J28" s="9">
        <f t="shared" si="2"/>
        <v>137857.03797937135</v>
      </c>
    </row>
    <row r="29" spans="1:10" ht="15">
      <c r="A29" s="2" t="s">
        <v>15</v>
      </c>
      <c r="B29" s="2" t="s">
        <v>71</v>
      </c>
      <c r="C29" s="3"/>
      <c r="D29" s="3"/>
      <c r="E29" s="3"/>
      <c r="F29" s="3"/>
      <c r="G29" s="3"/>
      <c r="H29" s="3"/>
      <c r="I29" s="3"/>
      <c r="J29" s="3"/>
    </row>
    <row r="30" spans="3:10" ht="15">
      <c r="C30" s="3"/>
      <c r="D30" s="3"/>
      <c r="E30" s="3"/>
      <c r="F30" s="3"/>
      <c r="G30" s="3"/>
      <c r="H30" s="3"/>
      <c r="I30" s="3"/>
      <c r="J30" s="3"/>
    </row>
    <row r="31" spans="1:12" ht="15">
      <c r="A31" s="65" t="s">
        <v>73</v>
      </c>
      <c r="B31" s="65"/>
      <c r="C31" s="42"/>
      <c r="D31" s="42"/>
      <c r="E31" s="42"/>
      <c r="F31" s="42"/>
      <c r="G31" s="42"/>
      <c r="H31" s="42"/>
      <c r="I31" s="42"/>
      <c r="J31" s="42"/>
      <c r="K31" s="41"/>
      <c r="L31" s="41"/>
    </row>
    <row r="32" spans="2:12" ht="15">
      <c r="B32" s="8" t="s">
        <v>9</v>
      </c>
      <c r="C32" s="8" t="s">
        <v>6</v>
      </c>
      <c r="D32" s="8" t="s">
        <v>5</v>
      </c>
      <c r="E32" s="8" t="s">
        <v>7</v>
      </c>
      <c r="F32" s="2" t="s">
        <v>29</v>
      </c>
      <c r="G32" s="2" t="s">
        <v>30</v>
      </c>
      <c r="H32" s="2" t="s">
        <v>10</v>
      </c>
      <c r="I32" s="2" t="s">
        <v>4</v>
      </c>
      <c r="J32" s="2" t="s">
        <v>31</v>
      </c>
      <c r="K32" s="2" t="s">
        <v>32</v>
      </c>
      <c r="L32" s="2" t="s">
        <v>8</v>
      </c>
    </row>
    <row r="33" spans="1:12" ht="15">
      <c r="A33" s="4" t="s">
        <v>2</v>
      </c>
      <c r="B33" s="13">
        <f aca="true" t="shared" si="3" ref="B33:E35">+B18</f>
        <v>7200.65576171875</v>
      </c>
      <c r="C33" s="13">
        <f t="shared" si="3"/>
        <v>2562.350830078125</v>
      </c>
      <c r="D33" s="13">
        <f t="shared" si="3"/>
        <v>2796.837646484375</v>
      </c>
      <c r="E33" s="13">
        <f t="shared" si="3"/>
        <v>5199.43505859375</v>
      </c>
      <c r="F33" s="12">
        <f>+($B33+$H33+$L33)/3</f>
        <v>5960.018473307292</v>
      </c>
      <c r="G33" s="12">
        <f>+($C33+$D33+$E33+$I33)/4</f>
        <v>4474.9979248046875</v>
      </c>
      <c r="H33" s="12">
        <f aca="true" t="shared" si="4" ref="H33:I35">+G18</f>
        <v>6988.42236328125</v>
      </c>
      <c r="I33" s="12">
        <f t="shared" si="4"/>
        <v>7341.3681640625</v>
      </c>
      <c r="J33" s="12">
        <f>+($B33+$H33+$L33)/3</f>
        <v>5960.018473307292</v>
      </c>
      <c r="K33" s="12">
        <f>+($C33+$D33+$E33+$I33)/4</f>
        <v>4474.9979248046875</v>
      </c>
      <c r="L33" s="12">
        <f>+J18</f>
        <v>3690.977294921875</v>
      </c>
    </row>
    <row r="34" spans="1:12" ht="15">
      <c r="A34" s="4" t="s">
        <v>1</v>
      </c>
      <c r="B34" s="13">
        <f t="shared" si="3"/>
        <v>3850.438720703125</v>
      </c>
      <c r="C34" s="13">
        <f t="shared" si="3"/>
        <v>351.22222900390625</v>
      </c>
      <c r="D34" s="13">
        <f t="shared" si="3"/>
        <v>153.02139282226562</v>
      </c>
      <c r="E34" s="13">
        <f t="shared" si="3"/>
        <v>2347.061767578125</v>
      </c>
      <c r="F34" s="12">
        <f>+($B34+$H34+$L34)/3</f>
        <v>4104.970703125</v>
      </c>
      <c r="G34" s="12">
        <f>+($C34+$D34+$E34+$I34)/4</f>
        <v>1080.8796615600586</v>
      </c>
      <c r="H34" s="12">
        <f t="shared" si="4"/>
        <v>3061.182373046875</v>
      </c>
      <c r="I34" s="12">
        <f t="shared" si="4"/>
        <v>1472.2132568359375</v>
      </c>
      <c r="J34" s="12">
        <f>+($B34+$H34+$L34)/3</f>
        <v>4104.970703125</v>
      </c>
      <c r="K34" s="12">
        <f>+($C34+$D34+$E34+$I34)/4</f>
        <v>1080.8796615600586</v>
      </c>
      <c r="L34" s="12">
        <f>+J19</f>
        <v>5403.291015625</v>
      </c>
    </row>
    <row r="35" spans="1:12" ht="15">
      <c r="A35" s="4" t="s">
        <v>3</v>
      </c>
      <c r="B35" s="13">
        <f t="shared" si="3"/>
        <v>1316.26416015625</v>
      </c>
      <c r="C35" s="13">
        <f t="shared" si="3"/>
        <v>561.0950927734375</v>
      </c>
      <c r="D35" s="13">
        <f t="shared" si="3"/>
        <v>643.7520141601562</v>
      </c>
      <c r="E35" s="13">
        <f t="shared" si="3"/>
        <v>1608.98046875</v>
      </c>
      <c r="F35" s="12">
        <f>+($B35+$H35+$L35)/3</f>
        <v>1200.7189534505208</v>
      </c>
      <c r="G35" s="12">
        <f>+($C35+$D35+$E35+$I35)/4</f>
        <v>867.345947265625</v>
      </c>
      <c r="H35" s="12">
        <f t="shared" si="4"/>
        <v>1408.702880859375</v>
      </c>
      <c r="I35" s="12">
        <f t="shared" si="4"/>
        <v>655.5562133789062</v>
      </c>
      <c r="J35" s="12">
        <f>+($B35+$H35+$L35)/3</f>
        <v>1200.7189534505208</v>
      </c>
      <c r="K35" s="12">
        <f>+($C35+$D35+$E35+$I35)/4</f>
        <v>867.345947265625</v>
      </c>
      <c r="L35" s="12">
        <f>+J20</f>
        <v>877.1898193359375</v>
      </c>
    </row>
    <row r="36" spans="1:12" ht="15">
      <c r="A36" s="4"/>
      <c r="B36" s="13"/>
      <c r="C36" s="13"/>
      <c r="D36" s="13"/>
      <c r="E36" s="13"/>
      <c r="F36" s="12"/>
      <c r="G36" s="12"/>
      <c r="H36" s="12"/>
      <c r="I36" s="12"/>
      <c r="J36" s="12"/>
      <c r="K36" s="12"/>
      <c r="L36" s="12"/>
    </row>
    <row r="37" spans="1:12" ht="15">
      <c r="A37" s="66" t="s">
        <v>74</v>
      </c>
      <c r="B37" s="67"/>
      <c r="C37" s="67"/>
      <c r="D37" s="67"/>
      <c r="E37" s="67"/>
      <c r="F37" s="68"/>
      <c r="G37" s="68"/>
      <c r="H37" s="68"/>
      <c r="I37" s="68"/>
      <c r="J37" s="68"/>
      <c r="K37" s="68"/>
      <c r="L37" s="68"/>
    </row>
    <row r="38" spans="1:12" ht="15">
      <c r="A38" s="4"/>
      <c r="B38" s="8" t="s">
        <v>9</v>
      </c>
      <c r="C38" s="8" t="s">
        <v>6</v>
      </c>
      <c r="D38" s="8" t="s">
        <v>5</v>
      </c>
      <c r="E38" s="8" t="s">
        <v>7</v>
      </c>
      <c r="F38" s="2" t="s">
        <v>29</v>
      </c>
      <c r="G38" s="2" t="s">
        <v>30</v>
      </c>
      <c r="H38" s="2" t="s">
        <v>10</v>
      </c>
      <c r="I38" s="2" t="s">
        <v>4</v>
      </c>
      <c r="J38" s="2" t="s">
        <v>31</v>
      </c>
      <c r="K38" s="2" t="s">
        <v>32</v>
      </c>
      <c r="L38" s="2" t="s">
        <v>8</v>
      </c>
    </row>
    <row r="39" spans="1:12" ht="15">
      <c r="A39" s="4" t="s">
        <v>2</v>
      </c>
      <c r="B39" s="13">
        <f aca="true" t="shared" si="5" ref="B39:L39">+B33*B$75/100000</f>
        <v>634594.8003720801</v>
      </c>
      <c r="C39" s="13">
        <f t="shared" si="5"/>
        <v>16332.577931967773</v>
      </c>
      <c r="D39" s="13">
        <f t="shared" si="5"/>
        <v>141548.48468772706</v>
      </c>
      <c r="E39" s="13">
        <f t="shared" si="5"/>
        <v>4179065.2702431446</v>
      </c>
      <c r="F39" s="13">
        <f t="shared" si="5"/>
        <v>1677943.7284513486</v>
      </c>
      <c r="G39" s="13">
        <f t="shared" si="5"/>
        <v>438646.63558595214</v>
      </c>
      <c r="H39" s="13">
        <f t="shared" si="5"/>
        <v>673246.1610434765</v>
      </c>
      <c r="I39" s="13">
        <f t="shared" si="5"/>
        <v>954948.7261165625</v>
      </c>
      <c r="J39" s="13">
        <f t="shared" si="5"/>
        <v>936662.1396204534</v>
      </c>
      <c r="K39" s="13">
        <f t="shared" si="5"/>
        <v>1193241.102157097</v>
      </c>
      <c r="L39" s="13">
        <f t="shared" si="5"/>
        <v>1205896.7979856227</v>
      </c>
    </row>
    <row r="40" spans="1:12" ht="15">
      <c r="A40" s="4" t="s">
        <v>1</v>
      </c>
      <c r="B40" s="13">
        <f aca="true" t="shared" si="6" ref="B40:L40">+B34*B$75/100000</f>
        <v>339339.7035169873</v>
      </c>
      <c r="C40" s="13">
        <f t="shared" si="6"/>
        <v>2238.7115610046385</v>
      </c>
      <c r="D40" s="13">
        <f t="shared" si="6"/>
        <v>7744.4417647995</v>
      </c>
      <c r="E40" s="13">
        <f t="shared" si="6"/>
        <v>1886459.6267606933</v>
      </c>
      <c r="F40" s="13">
        <f t="shared" si="6"/>
        <v>1155685.9895038086</v>
      </c>
      <c r="G40" s="13">
        <f t="shared" si="6"/>
        <v>105949.5970687619</v>
      </c>
      <c r="H40" s="13">
        <f t="shared" si="6"/>
        <v>294906.2282978711</v>
      </c>
      <c r="I40" s="13">
        <f t="shared" si="6"/>
        <v>191502.20269152345</v>
      </c>
      <c r="J40" s="13">
        <f t="shared" si="6"/>
        <v>645127.3027237304</v>
      </c>
      <c r="K40" s="13">
        <f t="shared" si="6"/>
        <v>288212.43279468245</v>
      </c>
      <c r="L40" s="13">
        <f t="shared" si="6"/>
        <v>1765334.9814129884</v>
      </c>
    </row>
    <row r="41" spans="1:12" ht="15">
      <c r="A41" s="4" t="s">
        <v>3</v>
      </c>
      <c r="B41" s="13">
        <f aca="true" t="shared" si="7" ref="B41:L41">+B35*B$75/100000</f>
        <v>116002.54471155273</v>
      </c>
      <c r="C41" s="13">
        <f t="shared" si="7"/>
        <v>3576.453787043457</v>
      </c>
      <c r="D41" s="13">
        <f t="shared" si="7"/>
        <v>32580.411749528197</v>
      </c>
      <c r="E41" s="13">
        <f t="shared" si="7"/>
        <v>1293224.0371651563</v>
      </c>
      <c r="F41" s="13">
        <f t="shared" si="7"/>
        <v>338042.381344661</v>
      </c>
      <c r="G41" s="13">
        <f t="shared" si="7"/>
        <v>85018.67219833008</v>
      </c>
      <c r="H41" s="13">
        <f t="shared" si="7"/>
        <v>135710.71656638672</v>
      </c>
      <c r="I41" s="13">
        <f t="shared" si="7"/>
        <v>85273.28379041016</v>
      </c>
      <c r="J41" s="13">
        <f t="shared" si="7"/>
        <v>188702.09699160603</v>
      </c>
      <c r="K41" s="13">
        <f t="shared" si="7"/>
        <v>231274.48357686034</v>
      </c>
      <c r="L41" s="13">
        <f t="shared" si="7"/>
        <v>286590.8700706824</v>
      </c>
    </row>
    <row r="42" spans="3:10" ht="15">
      <c r="C42" s="3"/>
      <c r="D42" s="3"/>
      <c r="E42" s="3"/>
      <c r="F42" s="3"/>
      <c r="G42" s="3"/>
      <c r="H42" s="3"/>
      <c r="I42" s="3"/>
      <c r="J42" s="3"/>
    </row>
    <row r="43" spans="1:10" ht="15">
      <c r="A43" s="65" t="s">
        <v>76</v>
      </c>
      <c r="B43" s="65"/>
      <c r="C43" s="42"/>
      <c r="D43" s="42"/>
      <c r="E43" s="3"/>
      <c r="F43" s="3"/>
      <c r="G43" s="3"/>
      <c r="H43" s="3"/>
      <c r="I43" s="3"/>
      <c r="J43" s="3"/>
    </row>
    <row r="44" spans="2:10" ht="15">
      <c r="B44" s="14" t="s">
        <v>39</v>
      </c>
      <c r="C44" s="14" t="s">
        <v>40</v>
      </c>
      <c r="D44" s="14" t="s">
        <v>41</v>
      </c>
      <c r="E44" s="3"/>
      <c r="F44" s="3"/>
      <c r="G44" s="3"/>
      <c r="H44" s="3"/>
      <c r="I44" s="3"/>
      <c r="J44" s="3"/>
    </row>
    <row r="45" spans="1:10" ht="15">
      <c r="A45" s="4" t="s">
        <v>2</v>
      </c>
      <c r="B45" s="13">
        <f>+C39+D39+E39+I39</f>
        <v>5291895.058979401</v>
      </c>
      <c r="C45" s="13">
        <f>+B39+F39+H39+J39+L39</f>
        <v>5128343.627472981</v>
      </c>
      <c r="D45" s="13">
        <f>+G39+K39</f>
        <v>1631887.7377430492</v>
      </c>
      <c r="E45" s="3"/>
      <c r="F45" s="3"/>
      <c r="G45" s="114"/>
      <c r="H45" s="3"/>
      <c r="I45" s="3"/>
      <c r="J45" s="3"/>
    </row>
    <row r="46" spans="1:10" ht="15">
      <c r="A46" s="4" t="s">
        <v>1</v>
      </c>
      <c r="B46" s="13">
        <f>+C40+D40+E40+I40</f>
        <v>2087944.9827780207</v>
      </c>
      <c r="C46" s="13">
        <f>+B40+F40+H40+J40+L40</f>
        <v>4200394.205455386</v>
      </c>
      <c r="D46" s="13">
        <f>+G40+K40</f>
        <v>394162.02986344433</v>
      </c>
      <c r="E46" s="3"/>
      <c r="F46" s="3"/>
      <c r="G46" s="114"/>
      <c r="H46" s="3"/>
      <c r="I46" s="3"/>
      <c r="J46" s="3"/>
    </row>
    <row r="47" spans="1:10" ht="15">
      <c r="A47" s="4" t="s">
        <v>3</v>
      </c>
      <c r="B47" s="13">
        <f>+C41+D41+E41+I41</f>
        <v>1414654.1864921383</v>
      </c>
      <c r="C47" s="13">
        <f>+B41+F41+H41+J41+L41</f>
        <v>1065048.6096848887</v>
      </c>
      <c r="D47" s="13">
        <f>+G41+K41</f>
        <v>316293.15577519045</v>
      </c>
      <c r="E47" s="3"/>
      <c r="F47" s="3"/>
      <c r="G47" s="114"/>
      <c r="H47" s="3"/>
      <c r="I47" s="3"/>
      <c r="J47" s="3"/>
    </row>
    <row r="48" spans="3:10" ht="15">
      <c r="C48" s="3"/>
      <c r="D48" s="3"/>
      <c r="E48" s="3"/>
      <c r="F48" s="3"/>
      <c r="G48" s="114"/>
      <c r="H48" s="3"/>
      <c r="I48" s="3"/>
      <c r="J48" s="3"/>
    </row>
    <row r="49" spans="1:10" ht="15">
      <c r="A49" s="65" t="s">
        <v>78</v>
      </c>
      <c r="B49" s="69"/>
      <c r="C49" s="69"/>
      <c r="D49" s="69"/>
      <c r="E49" s="3"/>
      <c r="F49" s="3"/>
      <c r="G49" s="3"/>
      <c r="H49" s="3"/>
      <c r="I49" s="3"/>
      <c r="J49" s="3"/>
    </row>
    <row r="50" spans="2:10" ht="15">
      <c r="B50" s="14" t="s">
        <v>39</v>
      </c>
      <c r="C50" s="14" t="s">
        <v>40</v>
      </c>
      <c r="D50" s="14" t="s">
        <v>41</v>
      </c>
      <c r="E50" s="3"/>
      <c r="F50" s="3"/>
      <c r="G50" s="3"/>
      <c r="H50" s="3"/>
      <c r="I50" s="3"/>
      <c r="J50" s="3"/>
    </row>
    <row r="51" spans="1:10" ht="15">
      <c r="A51" s="4" t="s">
        <v>2</v>
      </c>
      <c r="B51" s="25">
        <f aca="true" t="shared" si="8" ref="B51:D53">+B45*G$93/1000</f>
        <v>870933.2704512358</v>
      </c>
      <c r="C51" s="25">
        <f t="shared" si="8"/>
        <v>1691411.178830704</v>
      </c>
      <c r="D51" s="25">
        <f t="shared" si="8"/>
        <v>614724.6957932478</v>
      </c>
      <c r="E51" s="3"/>
      <c r="F51" s="3"/>
      <c r="G51" s="115"/>
      <c r="H51" s="3"/>
      <c r="I51" s="3"/>
      <c r="J51" s="3"/>
    </row>
    <row r="52" spans="1:10" ht="15">
      <c r="A52" s="4" t="s">
        <v>1</v>
      </c>
      <c r="B52" s="74">
        <f t="shared" si="8"/>
        <v>343631.2950476044</v>
      </c>
      <c r="C52" s="74">
        <f t="shared" si="8"/>
        <v>1385358.3594794679</v>
      </c>
      <c r="D52" s="74">
        <f t="shared" si="8"/>
        <v>148479.04564572853</v>
      </c>
      <c r="E52" s="3"/>
      <c r="F52" s="3"/>
      <c r="G52" s="115"/>
      <c r="H52" s="3"/>
      <c r="I52" s="3"/>
      <c r="J52" s="3"/>
    </row>
    <row r="53" spans="1:10" ht="15">
      <c r="A53" s="4" t="s">
        <v>3</v>
      </c>
      <c r="B53" s="25">
        <f t="shared" si="8"/>
        <v>232821.96329810595</v>
      </c>
      <c r="C53" s="25">
        <f t="shared" si="8"/>
        <v>351270.36237756687</v>
      </c>
      <c r="D53" s="25">
        <f t="shared" si="8"/>
        <v>119146.1945993279</v>
      </c>
      <c r="E53" s="3"/>
      <c r="F53" s="3"/>
      <c r="G53" s="115"/>
      <c r="H53" s="3"/>
      <c r="I53" s="3"/>
      <c r="J53" s="3"/>
    </row>
    <row r="54" spans="1:10" ht="15">
      <c r="A54" s="2" t="s">
        <v>12</v>
      </c>
      <c r="B54" s="25">
        <f>SUM(B51:B53)</f>
        <v>1447386.5287969462</v>
      </c>
      <c r="C54" s="25">
        <f>SUM(C51:C53)</f>
        <v>3428039.900687739</v>
      </c>
      <c r="D54" s="25">
        <f>SUM(D51:D53)</f>
        <v>882349.9360383041</v>
      </c>
      <c r="E54" s="3"/>
      <c r="F54" s="3"/>
      <c r="G54" s="3"/>
      <c r="H54" s="3"/>
      <c r="I54" s="3"/>
      <c r="J54" s="3"/>
    </row>
    <row r="55" spans="2:10" ht="15">
      <c r="B55" s="25"/>
      <c r="C55" s="25"/>
      <c r="D55" s="25"/>
      <c r="E55" s="3"/>
      <c r="F55" s="3"/>
      <c r="G55" s="3"/>
      <c r="H55" s="3"/>
      <c r="I55" s="3"/>
      <c r="J55" s="3"/>
    </row>
    <row r="56" spans="2:10" ht="15">
      <c r="B56" s="25"/>
      <c r="C56" s="25"/>
      <c r="D56" s="25"/>
      <c r="E56" s="3"/>
      <c r="F56" s="3"/>
      <c r="G56" s="3"/>
      <c r="H56" s="3"/>
      <c r="I56" s="3"/>
      <c r="J56" s="3"/>
    </row>
    <row r="57" spans="1:12" ht="15">
      <c r="A57" s="193" t="s">
        <v>131</v>
      </c>
      <c r="B57" s="194"/>
      <c r="C57" s="194"/>
      <c r="D57" s="194"/>
      <c r="E57" s="195"/>
      <c r="F57" s="195"/>
      <c r="G57" s="195"/>
      <c r="H57" s="195"/>
      <c r="I57" s="195"/>
      <c r="J57" s="195"/>
      <c r="K57" s="196"/>
      <c r="L57" s="196"/>
    </row>
    <row r="58" spans="1:12" ht="15">
      <c r="A58" s="186" t="s">
        <v>130</v>
      </c>
      <c r="B58" s="186"/>
      <c r="C58" s="1"/>
      <c r="D58" s="1"/>
      <c r="E58" s="1"/>
      <c r="F58" s="1"/>
      <c r="G58" s="1"/>
      <c r="H58" s="195"/>
      <c r="I58" s="195"/>
      <c r="J58" s="195"/>
      <c r="K58" s="196"/>
      <c r="L58" s="196"/>
    </row>
    <row r="59" spans="1:12" ht="15">
      <c r="A59" s="197" t="s">
        <v>69</v>
      </c>
      <c r="B59" s="198"/>
      <c r="C59" s="199"/>
      <c r="D59" s="199"/>
      <c r="E59" s="199"/>
      <c r="F59" s="199"/>
      <c r="G59" s="199"/>
      <c r="H59" s="199"/>
      <c r="I59" s="199"/>
      <c r="J59" s="199"/>
      <c r="K59" s="198"/>
      <c r="L59" s="198"/>
    </row>
    <row r="60" spans="1:12" ht="15">
      <c r="A60" s="197"/>
      <c r="B60" s="200" t="s">
        <v>9</v>
      </c>
      <c r="C60" s="200" t="s">
        <v>6</v>
      </c>
      <c r="D60" s="200" t="s">
        <v>5</v>
      </c>
      <c r="E60" s="200" t="s">
        <v>7</v>
      </c>
      <c r="F60" s="200" t="s">
        <v>11</v>
      </c>
      <c r="G60" s="200" t="s">
        <v>10</v>
      </c>
      <c r="H60" s="200" t="s">
        <v>4</v>
      </c>
      <c r="I60" s="200" t="s">
        <v>23</v>
      </c>
      <c r="J60" s="200" t="s">
        <v>8</v>
      </c>
      <c r="K60" s="198"/>
      <c r="L60" s="198"/>
    </row>
    <row r="61" spans="1:12" ht="15">
      <c r="A61" s="201" t="s">
        <v>2</v>
      </c>
      <c r="B61" s="202">
        <f aca="true" t="shared" si="9" ref="B61:J61">+B18*$D6</f>
        <v>109.7665239806507</v>
      </c>
      <c r="C61" s="202">
        <f t="shared" si="9"/>
        <v>39.06037910212162</v>
      </c>
      <c r="D61" s="202">
        <f t="shared" si="9"/>
        <v>42.634887259148066</v>
      </c>
      <c r="E61" s="202">
        <f t="shared" si="9"/>
        <v>79.25999130233922</v>
      </c>
      <c r="F61" s="202">
        <f t="shared" si="9"/>
        <v>39.03381381844982</v>
      </c>
      <c r="G61" s="202">
        <f t="shared" si="9"/>
        <v>106.53124608513801</v>
      </c>
      <c r="H61" s="202">
        <f t="shared" si="9"/>
        <v>111.911538517848</v>
      </c>
      <c r="I61" s="202">
        <f t="shared" si="9"/>
        <v>46.74261774989233</v>
      </c>
      <c r="J61" s="202">
        <f t="shared" si="9"/>
        <v>56.26511822839502</v>
      </c>
      <c r="K61" s="198"/>
      <c r="L61" s="198"/>
    </row>
    <row r="62" spans="1:12" ht="15">
      <c r="A62" s="201" t="s">
        <v>1</v>
      </c>
      <c r="B62" s="202">
        <f aca="true" t="shared" si="10" ref="B62:J62">+B19*$D7</f>
        <v>728.9729552324045</v>
      </c>
      <c r="C62" s="202">
        <f t="shared" si="10"/>
        <v>66.49411269517262</v>
      </c>
      <c r="D62" s="202">
        <f t="shared" si="10"/>
        <v>28.970323911311556</v>
      </c>
      <c r="E62" s="202">
        <f t="shared" si="10"/>
        <v>444.3505472830854</v>
      </c>
      <c r="F62" s="202">
        <f t="shared" si="10"/>
        <v>576.6091940817646</v>
      </c>
      <c r="G62" s="202">
        <f t="shared" si="10"/>
        <v>579.5493248566308</v>
      </c>
      <c r="H62" s="202">
        <f t="shared" si="10"/>
        <v>278.72243305615825</v>
      </c>
      <c r="I62" s="202">
        <f t="shared" si="10"/>
        <v>829.7561177610862</v>
      </c>
      <c r="J62" s="202">
        <f t="shared" si="10"/>
        <v>1022.9621363566556</v>
      </c>
      <c r="K62" s="198"/>
      <c r="L62" s="198"/>
    </row>
    <row r="63" spans="1:12" ht="15">
      <c r="A63" s="201" t="s">
        <v>3</v>
      </c>
      <c r="B63" s="202">
        <f aca="true" t="shared" si="11" ref="B63:J63">+B20*$D8</f>
        <v>16.08844876368347</v>
      </c>
      <c r="C63" s="202">
        <f t="shared" si="11"/>
        <v>6.858159573810842</v>
      </c>
      <c r="D63" s="202">
        <f t="shared" si="11"/>
        <v>7.868459546223809</v>
      </c>
      <c r="E63" s="202">
        <f t="shared" si="11"/>
        <v>19.666265037694966</v>
      </c>
      <c r="F63" s="202">
        <f t="shared" si="11"/>
        <v>6.517343513200953</v>
      </c>
      <c r="G63" s="202">
        <f t="shared" si="11"/>
        <v>17.218309825642443</v>
      </c>
      <c r="H63" s="202">
        <f t="shared" si="11"/>
        <v>8.01274004863043</v>
      </c>
      <c r="I63" s="202">
        <f t="shared" si="11"/>
        <v>13.54669182851513</v>
      </c>
      <c r="J63" s="202">
        <f t="shared" si="11"/>
        <v>10.721725844708649</v>
      </c>
      <c r="K63" s="198"/>
      <c r="L63" s="198"/>
    </row>
    <row r="64" spans="1:12" ht="15">
      <c r="A64" s="201" t="s">
        <v>15</v>
      </c>
      <c r="B64" s="202" t="s">
        <v>37</v>
      </c>
      <c r="C64" s="202"/>
      <c r="D64" s="202"/>
      <c r="E64" s="202"/>
      <c r="F64" s="202"/>
      <c r="G64" s="202"/>
      <c r="H64" s="202"/>
      <c r="I64" s="202"/>
      <c r="J64" s="202"/>
      <c r="K64" s="198"/>
      <c r="L64" s="198"/>
    </row>
    <row r="65" spans="1:12" ht="15">
      <c r="A65" s="201"/>
      <c r="B65" s="199"/>
      <c r="C65" s="198"/>
      <c r="D65" s="198"/>
      <c r="E65" s="198"/>
      <c r="F65" s="198"/>
      <c r="G65" s="198"/>
      <c r="H65" s="198"/>
      <c r="I65" s="198"/>
      <c r="J65" s="198"/>
      <c r="K65" s="198"/>
      <c r="L65" s="198"/>
    </row>
    <row r="66" spans="1:12" ht="15">
      <c r="A66" s="203" t="s">
        <v>33</v>
      </c>
      <c r="B66" s="199"/>
      <c r="C66" s="198"/>
      <c r="D66" s="198"/>
      <c r="E66" s="198"/>
      <c r="F66" s="198"/>
      <c r="G66" s="198"/>
      <c r="H66" s="198"/>
      <c r="I66" s="198"/>
      <c r="J66" s="198"/>
      <c r="K66" s="198"/>
      <c r="L66" s="198"/>
    </row>
    <row r="67" spans="1:12" ht="15">
      <c r="A67" s="198"/>
      <c r="B67" s="200" t="s">
        <v>9</v>
      </c>
      <c r="C67" s="200" t="s">
        <v>6</v>
      </c>
      <c r="D67" s="200" t="s">
        <v>5</v>
      </c>
      <c r="E67" s="200" t="s">
        <v>7</v>
      </c>
      <c r="F67" s="198" t="s">
        <v>29</v>
      </c>
      <c r="G67" s="198" t="s">
        <v>30</v>
      </c>
      <c r="H67" s="198" t="s">
        <v>10</v>
      </c>
      <c r="I67" s="198" t="s">
        <v>4</v>
      </c>
      <c r="J67" s="198" t="s">
        <v>31</v>
      </c>
      <c r="K67" s="198" t="s">
        <v>32</v>
      </c>
      <c r="L67" s="198" t="s">
        <v>8</v>
      </c>
    </row>
    <row r="68" spans="1:12" ht="15">
      <c r="A68" s="201" t="s">
        <v>2</v>
      </c>
      <c r="B68" s="202">
        <f aca="true" t="shared" si="12" ref="B68:E70">+B61</f>
        <v>109.7665239806507</v>
      </c>
      <c r="C68" s="202">
        <f t="shared" si="12"/>
        <v>39.06037910212162</v>
      </c>
      <c r="D68" s="202">
        <f t="shared" si="12"/>
        <v>42.634887259148066</v>
      </c>
      <c r="E68" s="202">
        <f t="shared" si="12"/>
        <v>79.25999130233922</v>
      </c>
      <c r="F68" s="202">
        <f>+($B68+$H68+$L68)/3</f>
        <v>90.85429609806124</v>
      </c>
      <c r="G68" s="202">
        <f>+($C68+$D68+$E68+$I68)/4</f>
        <v>68.21669904536422</v>
      </c>
      <c r="H68" s="202">
        <f aca="true" t="shared" si="13" ref="H68:I70">+G61</f>
        <v>106.53124608513801</v>
      </c>
      <c r="I68" s="202">
        <f t="shared" si="13"/>
        <v>111.911538517848</v>
      </c>
      <c r="J68" s="202">
        <f>+($B68+$H68+$L68)/3</f>
        <v>90.85429609806124</v>
      </c>
      <c r="K68" s="202">
        <f>+($C68+$D68+$E68+$I68)/4</f>
        <v>68.21669904536422</v>
      </c>
      <c r="L68" s="202">
        <f>+J61</f>
        <v>56.26511822839502</v>
      </c>
    </row>
    <row r="69" spans="1:12" ht="15">
      <c r="A69" s="201" t="s">
        <v>1</v>
      </c>
      <c r="B69" s="202">
        <f t="shared" si="12"/>
        <v>728.9729552324045</v>
      </c>
      <c r="C69" s="202">
        <f t="shared" si="12"/>
        <v>66.49411269517262</v>
      </c>
      <c r="D69" s="202">
        <f t="shared" si="12"/>
        <v>28.970323911311556</v>
      </c>
      <c r="E69" s="202">
        <f t="shared" si="12"/>
        <v>444.3505472830854</v>
      </c>
      <c r="F69" s="202">
        <f>+($B69+$H69+$L69)/3</f>
        <v>777.1614721485636</v>
      </c>
      <c r="G69" s="202">
        <f>+($C69+$D69+$E69+$I69)/4</f>
        <v>204.63435423643196</v>
      </c>
      <c r="H69" s="202">
        <f t="shared" si="13"/>
        <v>579.5493248566308</v>
      </c>
      <c r="I69" s="202">
        <f t="shared" si="13"/>
        <v>278.72243305615825</v>
      </c>
      <c r="J69" s="202">
        <f>+($B69+$H69+$L69)/3</f>
        <v>777.1614721485636</v>
      </c>
      <c r="K69" s="202">
        <f>+($C69+$D69+$E69+$I69)/4</f>
        <v>204.63435423643196</v>
      </c>
      <c r="L69" s="202">
        <f>+J62</f>
        <v>1022.9621363566556</v>
      </c>
    </row>
    <row r="70" spans="1:12" ht="15">
      <c r="A70" s="201" t="s">
        <v>3</v>
      </c>
      <c r="B70" s="202">
        <f t="shared" si="12"/>
        <v>16.08844876368347</v>
      </c>
      <c r="C70" s="202">
        <f t="shared" si="12"/>
        <v>6.858159573810842</v>
      </c>
      <c r="D70" s="202">
        <f t="shared" si="12"/>
        <v>7.868459546223809</v>
      </c>
      <c r="E70" s="202">
        <f t="shared" si="12"/>
        <v>19.666265037694966</v>
      </c>
      <c r="F70" s="202">
        <f>+($B70+$H70+$L70)/3</f>
        <v>14.67616147801152</v>
      </c>
      <c r="G70" s="202">
        <f>+($C70+$D70+$E70+$I70)/4</f>
        <v>10.601406051590011</v>
      </c>
      <c r="H70" s="202">
        <f t="shared" si="13"/>
        <v>17.218309825642443</v>
      </c>
      <c r="I70" s="202">
        <f t="shared" si="13"/>
        <v>8.01274004863043</v>
      </c>
      <c r="J70" s="202">
        <f>+($B70+$H70+$L70)/3</f>
        <v>14.67616147801152</v>
      </c>
      <c r="K70" s="202">
        <f>+($C70+$D70+$E70+$I70)/4</f>
        <v>10.601406051590011</v>
      </c>
      <c r="L70" s="202">
        <f>+J63</f>
        <v>10.721725844708649</v>
      </c>
    </row>
    <row r="71" spans="1:12" ht="15">
      <c r="A71" s="201"/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</row>
    <row r="72" spans="1:12" ht="15">
      <c r="A72" s="204" t="s">
        <v>43</v>
      </c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198"/>
    </row>
    <row r="73" spans="1:12" ht="15">
      <c r="A73" s="198"/>
      <c r="B73" s="206" t="s">
        <v>9</v>
      </c>
      <c r="C73" s="206" t="s">
        <v>6</v>
      </c>
      <c r="D73" s="206" t="s">
        <v>5</v>
      </c>
      <c r="E73" s="206" t="s">
        <v>7</v>
      </c>
      <c r="F73" s="206" t="s">
        <v>11</v>
      </c>
      <c r="G73" s="206"/>
      <c r="H73" s="206" t="s">
        <v>10</v>
      </c>
      <c r="I73" s="206" t="s">
        <v>4</v>
      </c>
      <c r="J73" s="206" t="s">
        <v>23</v>
      </c>
      <c r="K73" s="206"/>
      <c r="L73" s="206" t="s">
        <v>8</v>
      </c>
    </row>
    <row r="74" spans="1:12" ht="15">
      <c r="A74" s="198"/>
      <c r="B74" s="206" t="s">
        <v>26</v>
      </c>
      <c r="C74" s="206" t="s">
        <v>27</v>
      </c>
      <c r="D74" s="206" t="s">
        <v>27</v>
      </c>
      <c r="E74" s="206" t="s">
        <v>27</v>
      </c>
      <c r="F74" s="206" t="s">
        <v>26</v>
      </c>
      <c r="G74" s="206" t="s">
        <v>28</v>
      </c>
      <c r="H74" s="206" t="s">
        <v>26</v>
      </c>
      <c r="I74" s="206" t="s">
        <v>27</v>
      </c>
      <c r="J74" s="206" t="s">
        <v>26</v>
      </c>
      <c r="K74" s="206" t="s">
        <v>28</v>
      </c>
      <c r="L74" s="206" t="s">
        <v>26</v>
      </c>
    </row>
    <row r="75" spans="1:12" ht="15">
      <c r="A75" s="198"/>
      <c r="B75" s="205">
        <v>8813014</v>
      </c>
      <c r="C75" s="205">
        <v>637406</v>
      </c>
      <c r="D75" s="205">
        <v>5061019</v>
      </c>
      <c r="E75" s="205">
        <v>80375372</v>
      </c>
      <c r="F75" s="205">
        <v>28153331</v>
      </c>
      <c r="G75" s="205">
        <v>9802164</v>
      </c>
      <c r="H75" s="205">
        <v>9633736</v>
      </c>
      <c r="I75" s="205">
        <v>13007776</v>
      </c>
      <c r="J75" s="205">
        <v>15715759</v>
      </c>
      <c r="K75" s="205">
        <v>26664618</v>
      </c>
      <c r="L75" s="205">
        <v>32671477</v>
      </c>
    </row>
    <row r="76" spans="1:12" ht="15">
      <c r="A76" s="198" t="s">
        <v>15</v>
      </c>
      <c r="B76" s="205" t="s">
        <v>42</v>
      </c>
      <c r="C76" s="198"/>
      <c r="D76" s="198"/>
      <c r="E76" s="198"/>
      <c r="F76" s="198"/>
      <c r="G76" s="198"/>
      <c r="H76" s="198"/>
      <c r="I76" s="198"/>
      <c r="J76" s="198"/>
      <c r="K76" s="198"/>
      <c r="L76" s="198"/>
    </row>
    <row r="77" spans="1:12" ht="15">
      <c r="A77" s="201"/>
      <c r="B77" s="202"/>
      <c r="C77" s="202"/>
      <c r="D77" s="202"/>
      <c r="E77" s="202"/>
      <c r="F77" s="202"/>
      <c r="G77" s="202"/>
      <c r="H77" s="202"/>
      <c r="I77" s="202"/>
      <c r="J77" s="202"/>
      <c r="K77" s="202"/>
      <c r="L77" s="202"/>
    </row>
    <row r="78" spans="1:12" ht="15">
      <c r="A78" s="207" t="s">
        <v>72</v>
      </c>
      <c r="B78" s="198"/>
      <c r="C78" s="198"/>
      <c r="D78" s="198"/>
      <c r="E78" s="198"/>
      <c r="F78" s="198"/>
      <c r="G78" s="198"/>
      <c r="H78" s="198"/>
      <c r="I78" s="198"/>
      <c r="J78" s="198"/>
      <c r="K78" s="198"/>
      <c r="L78" s="198"/>
    </row>
    <row r="79" spans="1:12" ht="15">
      <c r="A79" s="198"/>
      <c r="B79" s="206" t="s">
        <v>9</v>
      </c>
      <c r="C79" s="206" t="s">
        <v>6</v>
      </c>
      <c r="D79" s="206" t="s">
        <v>5</v>
      </c>
      <c r="E79" s="206" t="s">
        <v>7</v>
      </c>
      <c r="F79" s="206" t="s">
        <v>11</v>
      </c>
      <c r="G79" s="206"/>
      <c r="H79" s="206" t="s">
        <v>10</v>
      </c>
      <c r="I79" s="206" t="s">
        <v>4</v>
      </c>
      <c r="J79" s="206" t="s">
        <v>23</v>
      </c>
      <c r="K79" s="206"/>
      <c r="L79" s="206" t="s">
        <v>8</v>
      </c>
    </row>
    <row r="80" spans="1:12" ht="15">
      <c r="A80" s="198"/>
      <c r="B80" s="206" t="s">
        <v>26</v>
      </c>
      <c r="C80" s="206" t="s">
        <v>27</v>
      </c>
      <c r="D80" s="206" t="s">
        <v>27</v>
      </c>
      <c r="E80" s="206" t="s">
        <v>27</v>
      </c>
      <c r="F80" s="206" t="s">
        <v>26</v>
      </c>
      <c r="G80" s="206" t="s">
        <v>28</v>
      </c>
      <c r="H80" s="206" t="s">
        <v>26</v>
      </c>
      <c r="I80" s="206" t="s">
        <v>27</v>
      </c>
      <c r="J80" s="206" t="s">
        <v>26</v>
      </c>
      <c r="K80" s="206" t="s">
        <v>28</v>
      </c>
      <c r="L80" s="206" t="s">
        <v>26</v>
      </c>
    </row>
    <row r="81" spans="1:12" ht="15">
      <c r="A81" s="201" t="s">
        <v>2</v>
      </c>
      <c r="B81" s="205">
        <f aca="true" t="shared" si="14" ref="B81:L81">+B68*B$75/100000</f>
        <v>9673.739125728103</v>
      </c>
      <c r="C81" s="205">
        <f t="shared" si="14"/>
        <v>248.97320001966935</v>
      </c>
      <c r="D81" s="205">
        <f t="shared" si="14"/>
        <v>2157.7597448140627</v>
      </c>
      <c r="E81" s="205">
        <f t="shared" si="14"/>
        <v>63705.512856422785</v>
      </c>
      <c r="F81" s="205">
        <f t="shared" si="14"/>
        <v>25578.510708207265</v>
      </c>
      <c r="G81" s="205">
        <f t="shared" si="14"/>
        <v>6686.712715813036</v>
      </c>
      <c r="H81" s="205">
        <f t="shared" si="14"/>
        <v>10262.939005352531</v>
      </c>
      <c r="I81" s="205">
        <f t="shared" si="14"/>
        <v>14557.202248555388</v>
      </c>
      <c r="J81" s="205">
        <f t="shared" si="14"/>
        <v>14278.442215917708</v>
      </c>
      <c r="K81" s="205">
        <f t="shared" si="14"/>
        <v>18189.722212656015</v>
      </c>
      <c r="L81" s="205">
        <f t="shared" si="14"/>
        <v>18382.645161012886</v>
      </c>
    </row>
    <row r="82" spans="1:12" ht="15">
      <c r="A82" s="201" t="s">
        <v>1</v>
      </c>
      <c r="B82" s="205">
        <f aca="true" t="shared" si="15" ref="B82:L82">+B69*B$75/100000</f>
        <v>64244.488600845536</v>
      </c>
      <c r="C82" s="205">
        <f t="shared" si="15"/>
        <v>423.837463965792</v>
      </c>
      <c r="D82" s="205">
        <f t="shared" si="15"/>
        <v>1466.193597513021</v>
      </c>
      <c r="E82" s="205">
        <f t="shared" si="15"/>
        <v>357148.40536281577</v>
      </c>
      <c r="F82" s="205">
        <f t="shared" si="15"/>
        <v>218796.8416584579</v>
      </c>
      <c r="G82" s="205">
        <f t="shared" si="15"/>
        <v>20058.59500259601</v>
      </c>
      <c r="H82" s="205">
        <f t="shared" si="15"/>
        <v>55832.25194647019</v>
      </c>
      <c r="I82" s="205">
        <f t="shared" si="15"/>
        <v>36255.58975369502</v>
      </c>
      <c r="J82" s="205">
        <f t="shared" si="15"/>
        <v>122136.82400372038</v>
      </c>
      <c r="K82" s="205">
        <f t="shared" si="15"/>
        <v>54564.9688539114</v>
      </c>
      <c r="L82" s="205">
        <f t="shared" si="15"/>
        <v>334216.83909847337</v>
      </c>
    </row>
    <row r="83" spans="1:12" ht="15">
      <c r="A83" s="201" t="s">
        <v>3</v>
      </c>
      <c r="B83" s="205">
        <f aca="true" t="shared" si="16" ref="B83:L83">+B70*B$75/100000</f>
        <v>1417.8772419262511</v>
      </c>
      <c r="C83" s="205">
        <f t="shared" si="16"/>
        <v>43.714320613044734</v>
      </c>
      <c r="D83" s="205">
        <f t="shared" si="16"/>
        <v>398.2242326417007</v>
      </c>
      <c r="E83" s="205">
        <f t="shared" si="16"/>
        <v>15806.83368255327</v>
      </c>
      <c r="F83" s="205">
        <f t="shared" si="16"/>
        <v>4131.828318999076</v>
      </c>
      <c r="G83" s="205">
        <f t="shared" si="16"/>
        <v>1039.1672074827775</v>
      </c>
      <c r="H83" s="205">
        <f t="shared" si="16"/>
        <v>1658.7665122644532</v>
      </c>
      <c r="I83" s="205">
        <f t="shared" si="16"/>
        <v>1042.2792769881376</v>
      </c>
      <c r="J83" s="205">
        <f t="shared" si="16"/>
        <v>2306.4701683351286</v>
      </c>
      <c r="K83" s="205">
        <f t="shared" si="16"/>
        <v>2826.824426285359</v>
      </c>
      <c r="L83" s="205">
        <f t="shared" si="16"/>
        <v>3502.946193357042</v>
      </c>
    </row>
    <row r="84" spans="1:12" ht="15">
      <c r="A84" s="198"/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</row>
    <row r="85" spans="1:12" ht="15">
      <c r="A85" s="207" t="s">
        <v>38</v>
      </c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</row>
    <row r="86" spans="1:12" ht="15">
      <c r="A86" s="198"/>
      <c r="B86" s="206" t="s">
        <v>39</v>
      </c>
      <c r="C86" s="206" t="s">
        <v>40</v>
      </c>
      <c r="D86" s="206" t="s">
        <v>41</v>
      </c>
      <c r="E86" s="205"/>
      <c r="F86" s="205"/>
      <c r="G86" s="205"/>
      <c r="H86" s="205"/>
      <c r="I86" s="205"/>
      <c r="J86" s="205"/>
      <c r="K86" s="205"/>
      <c r="L86" s="205"/>
    </row>
    <row r="87" spans="1:12" ht="15">
      <c r="A87" s="201" t="s">
        <v>2</v>
      </c>
      <c r="B87" s="205">
        <f>+C81+D81+E81+I81</f>
        <v>80669.44804981191</v>
      </c>
      <c r="C87" s="205">
        <f>+B81+F81+H81+J81+L81</f>
        <v>78176.2762162185</v>
      </c>
      <c r="D87" s="205">
        <f>+G81+K81</f>
        <v>24876.43492846905</v>
      </c>
      <c r="E87" s="205"/>
      <c r="F87" s="205"/>
      <c r="G87" s="205"/>
      <c r="H87" s="205"/>
      <c r="I87" s="205"/>
      <c r="J87" s="205"/>
      <c r="K87" s="205"/>
      <c r="L87" s="205"/>
    </row>
    <row r="88" spans="1:12" ht="15">
      <c r="A88" s="201" t="s">
        <v>1</v>
      </c>
      <c r="B88" s="205">
        <f>+C82+D82+E82+I82</f>
        <v>395294.0261779896</v>
      </c>
      <c r="C88" s="205">
        <f>+B82+F82+H82+J82+L82</f>
        <v>795227.2453079673</v>
      </c>
      <c r="D88" s="205">
        <f>+G82+K82</f>
        <v>74623.5638565074</v>
      </c>
      <c r="E88" s="205"/>
      <c r="F88" s="205"/>
      <c r="G88" s="205"/>
      <c r="H88" s="205"/>
      <c r="I88" s="205"/>
      <c r="J88" s="205"/>
      <c r="K88" s="205"/>
      <c r="L88" s="205"/>
    </row>
    <row r="89" spans="1:12" ht="15">
      <c r="A89" s="201" t="s">
        <v>3</v>
      </c>
      <c r="B89" s="205">
        <f>+C83+D83+E83+I83</f>
        <v>17291.05151279615</v>
      </c>
      <c r="C89" s="205">
        <f>+B83+F83+H83+J83+L83</f>
        <v>13017.888434881952</v>
      </c>
      <c r="D89" s="205">
        <f>+G83+K83</f>
        <v>3865.9916337681366</v>
      </c>
      <c r="E89" s="205"/>
      <c r="F89" s="205"/>
      <c r="G89" s="205"/>
      <c r="H89" s="205"/>
      <c r="I89" s="205"/>
      <c r="J89" s="205"/>
      <c r="K89" s="205"/>
      <c r="L89" s="205"/>
    </row>
    <row r="90" spans="1:12" ht="15">
      <c r="A90" s="198"/>
      <c r="B90" s="205"/>
      <c r="C90" s="205"/>
      <c r="D90" s="205"/>
      <c r="E90" s="205"/>
      <c r="F90" s="205"/>
      <c r="G90" s="205"/>
      <c r="H90" s="205"/>
      <c r="I90" s="205"/>
      <c r="J90" s="205"/>
      <c r="K90" s="205"/>
      <c r="L90" s="205"/>
    </row>
    <row r="91" spans="1:12" ht="15">
      <c r="A91" s="207" t="s">
        <v>77</v>
      </c>
      <c r="B91" s="205"/>
      <c r="C91" s="205"/>
      <c r="D91" s="205"/>
      <c r="E91" s="205"/>
      <c r="F91" s="205"/>
      <c r="G91" s="205" t="s">
        <v>44</v>
      </c>
      <c r="H91" s="198"/>
      <c r="I91" s="198"/>
      <c r="J91" s="198"/>
      <c r="K91" s="205"/>
      <c r="L91" s="205"/>
    </row>
    <row r="92" spans="1:12" ht="15">
      <c r="A92" s="198"/>
      <c r="B92" s="206" t="s">
        <v>39</v>
      </c>
      <c r="C92" s="206" t="s">
        <v>40</v>
      </c>
      <c r="D92" s="206" t="s">
        <v>41</v>
      </c>
      <c r="E92" s="206"/>
      <c r="F92" s="206"/>
      <c r="G92" s="206" t="s">
        <v>39</v>
      </c>
      <c r="H92" s="206" t="s">
        <v>40</v>
      </c>
      <c r="I92" s="206" t="s">
        <v>41</v>
      </c>
      <c r="J92" s="205"/>
      <c r="K92" s="205"/>
      <c r="L92" s="205"/>
    </row>
    <row r="93" spans="1:12" ht="15">
      <c r="A93" s="201" t="s">
        <v>2</v>
      </c>
      <c r="B93" s="208">
        <f aca="true" t="shared" si="17" ref="B93:D95">+B87*G$93/1000</f>
        <v>13276.473821283353</v>
      </c>
      <c r="C93" s="208">
        <f t="shared" si="17"/>
        <v>25783.808012222657</v>
      </c>
      <c r="D93" s="208">
        <f t="shared" si="17"/>
        <v>9370.84000335292</v>
      </c>
      <c r="E93" s="205"/>
      <c r="F93" s="205"/>
      <c r="G93" s="209">
        <f>+'[8]GDP Current and projected'!$C$107</f>
        <v>164.5787115474668</v>
      </c>
      <c r="H93" s="209">
        <f>+'[8]GDP Current and projected'!$C$108</f>
        <v>329.8162724060977</v>
      </c>
      <c r="I93" s="209">
        <f>+'[8]GDP Current and projected'!$C$109</f>
        <v>376.6954561736158</v>
      </c>
      <c r="J93" s="198"/>
      <c r="K93" s="205"/>
      <c r="L93" s="205"/>
    </row>
    <row r="94" spans="1:12" ht="15">
      <c r="A94" s="201" t="s">
        <v>1</v>
      </c>
      <c r="B94" s="208">
        <f t="shared" si="17"/>
        <v>65056.98151078415</v>
      </c>
      <c r="C94" s="208">
        <f t="shared" si="17"/>
        <v>262278.88576324325</v>
      </c>
      <c r="D94" s="208">
        <f t="shared" si="17"/>
        <v>28110.357428228006</v>
      </c>
      <c r="E94" s="205"/>
      <c r="F94" s="205"/>
      <c r="G94" s="205" t="s">
        <v>45</v>
      </c>
      <c r="H94" s="205"/>
      <c r="I94" s="205"/>
      <c r="J94" s="205"/>
      <c r="K94" s="205"/>
      <c r="L94" s="205"/>
    </row>
    <row r="95" spans="1:12" ht="15">
      <c r="A95" s="201" t="s">
        <v>3</v>
      </c>
      <c r="B95" s="208">
        <f t="shared" si="17"/>
        <v>2845.7389792768677</v>
      </c>
      <c r="C95" s="208">
        <f t="shared" si="17"/>
        <v>4293.511438191214</v>
      </c>
      <c r="D95" s="208">
        <f t="shared" si="17"/>
        <v>1456.3014820456706</v>
      </c>
      <c r="E95" s="205"/>
      <c r="F95" s="205"/>
      <c r="G95" s="205"/>
      <c r="H95" s="205"/>
      <c r="I95" s="205"/>
      <c r="J95" s="205"/>
      <c r="K95" s="205"/>
      <c r="L95" s="205"/>
    </row>
    <row r="96" spans="1:12" ht="15">
      <c r="A96" s="198" t="s">
        <v>12</v>
      </c>
      <c r="B96" s="208">
        <f>SUM(B93:B95)</f>
        <v>81179.19431134437</v>
      </c>
      <c r="C96" s="208">
        <f>SUM(C93:C95)</f>
        <v>292356.2052136571</v>
      </c>
      <c r="D96" s="208">
        <f>SUM(D93:D95)</f>
        <v>38937.4989136266</v>
      </c>
      <c r="E96" s="198"/>
      <c r="F96" s="198"/>
      <c r="G96" s="198"/>
      <c r="H96" s="198"/>
      <c r="I96" s="198"/>
      <c r="J96" s="198"/>
      <c r="K96" s="198"/>
      <c r="L96" s="198"/>
    </row>
    <row r="97" ht="15">
      <c r="A97" s="16"/>
    </row>
    <row r="98" spans="1:47" ht="15">
      <c r="A98" s="191" t="s">
        <v>85</v>
      </c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  <c r="AR98" s="192"/>
      <c r="AS98" s="192"/>
      <c r="AT98" s="192"/>
      <c r="AU98" s="192"/>
    </row>
    <row r="99" spans="1:54" ht="15">
      <c r="A99" s="35"/>
      <c r="B99" s="38" t="s">
        <v>59</v>
      </c>
      <c r="C99" s="38">
        <v>2006</v>
      </c>
      <c r="D99" s="38">
        <v>2007</v>
      </c>
      <c r="E99" s="38">
        <v>2008</v>
      </c>
      <c r="F99" s="38">
        <v>2009</v>
      </c>
      <c r="G99" s="38">
        <v>2010</v>
      </c>
      <c r="H99" s="38">
        <v>2011</v>
      </c>
      <c r="I99" s="38">
        <v>2012</v>
      </c>
      <c r="J99" s="38">
        <v>2013</v>
      </c>
      <c r="K99" s="38">
        <v>2014</v>
      </c>
      <c r="L99" s="38">
        <v>2015</v>
      </c>
      <c r="M99" s="38">
        <v>2016</v>
      </c>
      <c r="N99" s="38">
        <v>2017</v>
      </c>
      <c r="O99" s="38">
        <v>2018</v>
      </c>
      <c r="P99" s="38">
        <v>2019</v>
      </c>
      <c r="Q99" s="38">
        <v>2020</v>
      </c>
      <c r="R99" s="38">
        <v>2021</v>
      </c>
      <c r="S99" s="38">
        <v>2022</v>
      </c>
      <c r="T99" s="38">
        <v>2023</v>
      </c>
      <c r="U99" s="38">
        <v>2024</v>
      </c>
      <c r="V99" s="38">
        <v>2025</v>
      </c>
      <c r="W99" s="38">
        <v>2026</v>
      </c>
      <c r="X99" s="38">
        <v>2027</v>
      </c>
      <c r="Y99" s="38">
        <v>2028</v>
      </c>
      <c r="Z99" s="38">
        <v>2029</v>
      </c>
      <c r="AA99" s="38">
        <v>2030</v>
      </c>
      <c r="AB99" s="38">
        <v>2031</v>
      </c>
      <c r="AC99" s="38">
        <v>2032</v>
      </c>
      <c r="AD99" s="38">
        <v>2033</v>
      </c>
      <c r="AE99" s="38">
        <v>2034</v>
      </c>
      <c r="AF99" s="38">
        <v>2035</v>
      </c>
      <c r="AG99" s="38">
        <v>2036</v>
      </c>
      <c r="AH99" s="38">
        <v>2037</v>
      </c>
      <c r="AI99" s="38">
        <v>2038</v>
      </c>
      <c r="AJ99" s="38">
        <v>2039</v>
      </c>
      <c r="AK99" s="38">
        <v>2040</v>
      </c>
      <c r="AL99" s="38">
        <v>2041</v>
      </c>
      <c r="AM99" s="38">
        <v>2042</v>
      </c>
      <c r="AN99" s="38">
        <v>2043</v>
      </c>
      <c r="AO99" s="38">
        <v>2044</v>
      </c>
      <c r="AP99" s="38">
        <v>2045</v>
      </c>
      <c r="AQ99" s="38">
        <v>2046</v>
      </c>
      <c r="AR99" s="38">
        <v>2047</v>
      </c>
      <c r="AS99" s="38">
        <v>2048</v>
      </c>
      <c r="AT99" s="38">
        <v>2049</v>
      </c>
      <c r="AU99" s="38">
        <v>2050</v>
      </c>
      <c r="AW99" s="87" t="s">
        <v>83</v>
      </c>
      <c r="AX99" s="87"/>
      <c r="AY99" s="87"/>
      <c r="AZ99" s="87"/>
      <c r="BA99" s="87"/>
      <c r="BB99" s="87"/>
    </row>
    <row r="100" spans="1:54" ht="15">
      <c r="A100" s="36" t="str">
        <f>+A93</f>
        <v>Diarrhoeal diseases</v>
      </c>
      <c r="C100" s="2" t="s">
        <v>118</v>
      </c>
      <c r="AW100" s="87" t="s">
        <v>84</v>
      </c>
      <c r="AX100" s="87"/>
      <c r="AY100" s="87"/>
      <c r="AZ100" s="87"/>
      <c r="BA100" s="87"/>
      <c r="BB100" s="87"/>
    </row>
    <row r="101" spans="1:54" ht="15">
      <c r="A101" s="2" t="s">
        <v>39</v>
      </c>
      <c r="B101" s="25">
        <f>+B51</f>
        <v>870933.2704512358</v>
      </c>
      <c r="C101" s="24">
        <f>+B101*(1+'[8]Population projections'!F54)*(1+'[8]GDP Current and projected'!D112)</f>
        <v>939636.7407023954</v>
      </c>
      <c r="D101" s="24">
        <f>+C101*(1+'[8]Population projections'!G54)*(1+'[8]GDP Current and projected'!E112)</f>
        <v>1013912.4778939536</v>
      </c>
      <c r="E101" s="24">
        <f>+D101*(1+'[8]Population projections'!H54)*(1+'[8]GDP Current and projected'!F112)</f>
        <v>1094294.1498486698</v>
      </c>
      <c r="F101" s="24">
        <f>+E101*(1+'[8]Population projections'!I54)*(1+'[8]GDP Current and projected'!G112)</f>
        <v>1181460.248964856</v>
      </c>
      <c r="G101" s="24">
        <f>+F101*(1+'[8]Population projections'!J54)*(1+'[8]GDP Current and projected'!H112)</f>
        <v>1276079.8962841022</v>
      </c>
      <c r="H101" s="24">
        <f>+G101*(1+'[8]Population projections'!K54)*(1+'[8]GDP Current and projected'!I112)</f>
        <v>1378817.1354926701</v>
      </c>
      <c r="I101" s="24">
        <f>+H101*(1+'[8]Population projections'!L54)*(1+'[8]GDP Current and projected'!J112)</f>
        <v>1490382.8971528804</v>
      </c>
      <c r="J101" s="24">
        <f>+I101*(1+'[8]Population projections'!M54)*(1+'[8]GDP Current and projected'!K112)</f>
        <v>1611430.5953726121</v>
      </c>
      <c r="K101" s="24">
        <f>+J101*(1+'[8]Population projections'!N54)*(1+'[8]GDP Current and projected'!L112)</f>
        <v>1742684.543916027</v>
      </c>
      <c r="L101" s="24">
        <f>+K101*(1+'[8]Population projections'!O54)*(1+'[8]GDP Current and projected'!M112)</f>
        <v>1884876.7114575182</v>
      </c>
      <c r="M101" s="24">
        <f>+L101*(1+'[8]Population projections'!P54)*(1+'[8]GDP Current and projected'!N112)</f>
        <v>2038959.6878087067</v>
      </c>
      <c r="N101" s="24">
        <f>+M101*(1+'[8]Population projections'!Q54)*(1+'[8]GDP Current and projected'!O112)</f>
        <v>2205944.7083384627</v>
      </c>
      <c r="O101" s="24">
        <f>+N101*(1+'[8]Population projections'!R54)*(1+'[8]GDP Current and projected'!P112)</f>
        <v>2386972.0695603127</v>
      </c>
      <c r="P101" s="24">
        <f>+O101*(1+'[8]Population projections'!S54)*(1+'[8]GDP Current and projected'!Q112)</f>
        <v>2583241.4805752835</v>
      </c>
      <c r="Q101" s="24">
        <f>+P101*(1+'[8]Population projections'!T54)*(1+'[8]GDP Current and projected'!R112)</f>
        <v>2796144.7773143197</v>
      </c>
      <c r="R101" s="24">
        <f>+Q101*(1+'[8]Population projections'!U54)*(1+'[8]GDP Current and projected'!S112)</f>
        <v>3027070.5110044186</v>
      </c>
      <c r="S101" s="24">
        <f>+R101*(1+'[8]Population projections'!V54)*(1+'[8]GDP Current and projected'!T112)</f>
        <v>3277576.398122977</v>
      </c>
      <c r="T101" s="24">
        <f>+S101*(1+'[8]Population projections'!W54)*(1+'[8]GDP Current and projected'!U112)</f>
        <v>3549338.649210955</v>
      </c>
      <c r="U101" s="24">
        <f>+T101*(1+'[8]Population projections'!X54)*(1+'[8]GDP Current and projected'!V112)</f>
        <v>3844106.6400178224</v>
      </c>
      <c r="V101" s="24">
        <f>+U101*(1+'[8]Population projections'!Y54)*(1+'[8]GDP Current and projected'!W112)</f>
        <v>4163932.884557879</v>
      </c>
      <c r="W101" s="24">
        <f>+V101*(1+'[8]Population projections'!Z54)*(1+'[8]GDP Current and projected'!X112)</f>
        <v>4510935.50023077</v>
      </c>
      <c r="X101" s="24">
        <f>+W101*(1+'[8]Population projections'!AA54)*(1+'[8]GDP Current and projected'!Y112)</f>
        <v>4887440.191929336</v>
      </c>
      <c r="Y101" s="24">
        <f>+X101*(1+'[8]Population projections'!AB54)*(1+'[8]GDP Current and projected'!Z112)</f>
        <v>5295942.795588827</v>
      </c>
      <c r="Z101" s="24">
        <f>+Y101*(1+'[8]Population projections'!AC54)*(1+'[8]GDP Current and projected'!AA112)</f>
        <v>5739141.868826848</v>
      </c>
      <c r="AA101" s="24">
        <f>+Z101*(1+'[8]Population projections'!AD54)*(1+'[8]GDP Current and projected'!AB112)</f>
        <v>6220052.270784136</v>
      </c>
      <c r="AB101" s="24">
        <f>+AA101*(1+'[8]Population projections'!AE54)*(1+'[8]GDP Current and projected'!AC112)</f>
        <v>6741814.441443615</v>
      </c>
      <c r="AC101" s="24">
        <f>+AB101*(1+'[8]Population projections'!AF54)*(1+'[8]GDP Current and projected'!AD112)</f>
        <v>7308001.259938356</v>
      </c>
      <c r="AD101" s="24">
        <f>+AC101*(1+'[8]Population projections'!AG54)*(1+'[8]GDP Current and projected'!AE112)</f>
        <v>7922311.375680643</v>
      </c>
      <c r="AE101" s="24">
        <f>+AD101*(1+'[8]Population projections'!AH54)*(1+'[8]GDP Current and projected'!AF112)</f>
        <v>8588760.944217348</v>
      </c>
      <c r="AF101" s="24">
        <f>+AE101*(1+'[8]Population projections'!AI54)*(1+'[8]GDP Current and projected'!AG112)</f>
        <v>9311914.492432535</v>
      </c>
      <c r="AG101" s="24">
        <f>+AF101*(1+'[8]Population projections'!AJ54)*(1+'[8]GDP Current and projected'!AH112)</f>
        <v>10096415.902829627</v>
      </c>
      <c r="AH101" s="24">
        <f>+AG101*(1+'[8]Population projections'!AK54)*(1+'[8]GDP Current and projected'!AI112)</f>
        <v>10947657.120578302</v>
      </c>
      <c r="AI101" s="24">
        <f>+AH101*(1+'[8]Population projections'!AL54)*(1+'[8]GDP Current and projected'!AJ112)</f>
        <v>11871196.433635563</v>
      </c>
      <c r="AJ101" s="24">
        <f>+AI101*(1+'[8]Population projections'!AM54)*(1+'[8]GDP Current and projected'!AK112)</f>
        <v>12873347.20134722</v>
      </c>
      <c r="AK101" s="24">
        <f>+AJ101*(1+'[8]Population projections'!AN54)*(1+'[8]GDP Current and projected'!AL112)</f>
        <v>13960688.507551119</v>
      </c>
      <c r="AL101" s="24">
        <f>+AK101*(1+'[8]Population projections'!AO54)*(1+'[8]GDP Current and projected'!AM112)</f>
        <v>15140581.31208456</v>
      </c>
      <c r="AM101" s="24">
        <f>+AL101*(1+'[8]Population projections'!AP54)*(1+'[8]GDP Current and projected'!AN112)</f>
        <v>16420915.100790607</v>
      </c>
      <c r="AN101" s="24">
        <f>+AM101*(1+'[8]Population projections'!AQ54)*(1+'[8]GDP Current and projected'!AO112)</f>
        <v>17810487.398783546</v>
      </c>
      <c r="AO101" s="24">
        <f>+AN101*(1+'[8]Population projections'!AR54)*(1+'[8]GDP Current and projected'!AP112)</f>
        <v>19318412.46505674</v>
      </c>
      <c r="AP101" s="24">
        <f>+AO101*(1+'[8]Population projections'!AS54)*(1+'[8]GDP Current and projected'!AQ112)</f>
        <v>20954973.17741832</v>
      </c>
      <c r="AQ101" s="24">
        <f>+AP101*(1+'[8]Population projections'!AT54)*(1+'[8]GDP Current and projected'!AR112)</f>
        <v>22731270.968326874</v>
      </c>
      <c r="AR101" s="24">
        <f>+AQ101*(1+'[8]Population projections'!AU54)*(1+'[8]GDP Current and projected'!AS112)</f>
        <v>24659356.581641752</v>
      </c>
      <c r="AS101" s="24">
        <f>+AR101*(1+'[8]Population projections'!AV54)*(1+'[8]GDP Current and projected'!AT112)</f>
        <v>26752303.223029446</v>
      </c>
      <c r="AT101" s="24">
        <f>+AS101*(1+'[8]Population projections'!AW54)*(1+'[8]GDP Current and projected'!AU112)</f>
        <v>29024633.87623873</v>
      </c>
      <c r="AU101" s="24">
        <f>+AT101*(1+'[8]Population projections'!AX54)*(1+'[8]GDP Current and projected'!AV112)</f>
        <v>31491623.41654085</v>
      </c>
      <c r="AW101" s="87">
        <v>11533.491828687002</v>
      </c>
      <c r="AY101" s="88">
        <v>756.5940997057604</v>
      </c>
      <c r="AZ101" s="88" t="s">
        <v>86</v>
      </c>
      <c r="BA101" s="88"/>
      <c r="BB101" s="88"/>
    </row>
    <row r="102" spans="1:51" ht="15">
      <c r="A102" s="2" t="s">
        <v>40</v>
      </c>
      <c r="B102" s="25">
        <f>+C51</f>
        <v>1691411.178830704</v>
      </c>
      <c r="C102" s="24">
        <f>+B102*(1+'[8]Population projections'!F55)*(1+'[8]GDP Current and projected'!D113)</f>
        <v>1808612.9999260611</v>
      </c>
      <c r="D102" s="24">
        <f>+C102*(1+'[8]Population projections'!G55)*(1+'[8]GDP Current and projected'!E113)</f>
        <v>1934133.2090360217</v>
      </c>
      <c r="E102" s="24">
        <f>+D102*(1+'[8]Population projections'!H55)*(1+'[8]GDP Current and projected'!F113)</f>
        <v>2068575.8875506185</v>
      </c>
      <c r="F102" s="24">
        <f>+E102*(1+'[8]Population projections'!I55)*(1+'[8]GDP Current and projected'!G113)</f>
        <v>2212589.922077989</v>
      </c>
      <c r="G102" s="24">
        <f>+F102*(1+'[8]Population projections'!J55)*(1+'[8]GDP Current and projected'!H113)</f>
        <v>2366872.3909469796</v>
      </c>
      <c r="H102" s="24">
        <f>+G102*(1+'[8]Population projections'!K55)*(1+'[8]GDP Current and projected'!I113)</f>
        <v>2532172.2108895886</v>
      </c>
      <c r="I102" s="24">
        <f>+H102*(1+'[8]Population projections'!L55)*(1+'[8]GDP Current and projected'!J113)</f>
        <v>2709294.064170834</v>
      </c>
      <c r="J102" s="24">
        <f>+I102*(1+'[8]Population projections'!M55)*(1+'[8]GDP Current and projected'!K113)</f>
        <v>2899102.6280306373</v>
      </c>
      <c r="K102" s="24">
        <f>+J102*(1+'[8]Population projections'!N55)*(1+'[8]GDP Current and projected'!L113)</f>
        <v>3102527.130026355</v>
      </c>
      <c r="L102" s="24">
        <f>+K102*(1+'[8]Population projections'!O55)*(1+'[8]GDP Current and projected'!M113)</f>
        <v>3320566.2547258865</v>
      </c>
      <c r="M102" s="24">
        <f>+L102*(1+'[8]Population projections'!P55)*(1+'[8]GDP Current and projected'!N113)</f>
        <v>3554293.429210709</v>
      </c>
      <c r="N102" s="24">
        <f>+M102*(1+'[8]Population projections'!Q55)*(1+'[8]GDP Current and projected'!O113)</f>
        <v>3804862.5170178018</v>
      </c>
      <c r="O102" s="24">
        <f>+N102*(1+'[8]Population projections'!R55)*(1+'[8]GDP Current and projected'!P113)</f>
        <v>4073513.952491918</v>
      </c>
      <c r="P102" s="24">
        <f>+O102*(1+'[8]Population projections'!S55)*(1+'[8]GDP Current and projected'!Q113)</f>
        <v>4361581.350049002</v>
      </c>
      <c r="Q102" s="24">
        <f>+P102*(1+'[8]Population projections'!T55)*(1+'[8]GDP Current and projected'!R113)</f>
        <v>4670498.625582765</v>
      </c>
      <c r="R102" s="24">
        <f>+Q102*(1+'[8]Population projections'!U55)*(1+'[8]GDP Current and projected'!S113)</f>
        <v>5001807.670195635</v>
      </c>
      <c r="S102" s="24">
        <f>+R102*(1+'[8]Population projections'!V55)*(1+'[8]GDP Current and projected'!T113)</f>
        <v>5357166.619620228</v>
      </c>
      <c r="T102" s="24">
        <f>+S102*(1+'[8]Population projections'!W55)*(1+'[8]GDP Current and projected'!U113)</f>
        <v>5738358.766136697</v>
      </c>
      <c r="U102" s="24">
        <f>+T102*(1+'[8]Population projections'!X55)*(1+'[8]GDP Current and projected'!V113)</f>
        <v>6147302.163505906</v>
      </c>
      <c r="V102" s="24">
        <f>+U102*(1+'[8]Population projections'!Y55)*(1+'[8]GDP Current and projected'!W113)</f>
        <v>6586059.979449756</v>
      </c>
      <c r="W102" s="24">
        <f>+V102*(1+'[8]Population projections'!Z55)*(1+'[8]GDP Current and projected'!X113)</f>
        <v>7056851.654542674</v>
      </c>
      <c r="X102" s="24">
        <f>+W102*(1+'[8]Population projections'!AA55)*(1+'[8]GDP Current and projected'!Y113)</f>
        <v>7562064.931057866</v>
      </c>
      <c r="Y102" s="24">
        <f>+X102*(1+'[8]Population projections'!AB55)*(1+'[8]GDP Current and projected'!Z113)</f>
        <v>8104268.820366336</v>
      </c>
      <c r="Z102" s="24">
        <f>+Y102*(1+'[8]Population projections'!AC55)*(1+'[8]GDP Current and projected'!AA113)</f>
        <v>8686227.582946293</v>
      </c>
      <c r="AA102" s="24">
        <f>+Z102*(1+'[8]Population projections'!AD55)*(1+'[8]GDP Current and projected'!AB113)</f>
        <v>9310915.80095795</v>
      </c>
      <c r="AB102" s="24">
        <f>+AA102*(1+'[8]Population projections'!AE55)*(1+'[8]GDP Current and projected'!AC113)</f>
        <v>9981534.62970921</v>
      </c>
      <c r="AC102" s="24">
        <f>+AB102*(1+'[8]Population projections'!AF55)*(1+'[8]GDP Current and projected'!AD113)</f>
        <v>10701529.321219472</v>
      </c>
      <c r="AD102" s="24">
        <f>+AC102*(1+'[8]Population projections'!AG55)*(1+'[8]GDP Current and projected'!AE113)</f>
        <v>11474608.120523183</v>
      </c>
      <c r="AE102" s="24">
        <f>+AD102*(1+'[8]Population projections'!AH55)*(1+'[8]GDP Current and projected'!AF113)</f>
        <v>12304762.643386371</v>
      </c>
      <c r="AF102" s="24">
        <f>+AE102*(1+'[8]Population projections'!AI55)*(1+'[8]GDP Current and projected'!AG113)</f>
        <v>13196289.852786208</v>
      </c>
      <c r="AG102" s="24">
        <f>+AF102*(1+'[8]Population projections'!AJ55)*(1+'[8]GDP Current and projected'!AH113)</f>
        <v>14153815.760878477</v>
      </c>
      <c r="AH102" s="24">
        <f>+AG102*(1+'[8]Population projections'!AK55)*(1+'[8]GDP Current and projected'!AI113)</f>
        <v>15182320.993306229</v>
      </c>
      <c r="AI102" s="24">
        <f>+AH102*(1+'[8]Population projections'!AL55)*(1+'[8]GDP Current and projected'!AJ113)</f>
        <v>16287168.363646608</v>
      </c>
      <c r="AJ102" s="24">
        <f>+AI102*(1+'[8]Population projections'!AM55)*(1+'[8]GDP Current and projected'!AK113)</f>
        <v>17474132.617617283</v>
      </c>
      <c r="AK102" s="24">
        <f>+AJ102*(1+'[8]Population projections'!AN55)*(1+'[8]GDP Current and projected'!AL113)</f>
        <v>18749432.51944058</v>
      </c>
      <c r="AL102" s="24">
        <f>+AK102*(1+'[8]Population projections'!AO55)*(1+'[8]GDP Current and projected'!AM113)</f>
        <v>20119765.46656936</v>
      </c>
      <c r="AM102" s="24">
        <f>+AL102*(1+'[8]Population projections'!AP55)*(1+'[8]GDP Current and projected'!AN113)</f>
        <v>21592344.83389741</v>
      </c>
      <c r="AN102" s="24">
        <f>+AM102*(1+'[8]Population projections'!AQ55)*(1+'[8]GDP Current and projected'!AO113)</f>
        <v>23174940.26469814</v>
      </c>
      <c r="AO102" s="24">
        <f>+AN102*(1+'[8]Population projections'!AR55)*(1+'[8]GDP Current and projected'!AP113)</f>
        <v>24875921.142957177</v>
      </c>
      <c r="AP102" s="24">
        <f>+AO102*(1+'[8]Population projections'!AS55)*(1+'[8]GDP Current and projected'!AQ113)</f>
        <v>26704303.500591375</v>
      </c>
      <c r="AQ102" s="24">
        <f>+AP102*(1+'[8]Population projections'!AT55)*(1+'[8]GDP Current and projected'!AR113)</f>
        <v>28669800.633393407</v>
      </c>
      <c r="AR102" s="24">
        <f>+AQ102*(1+'[8]Population projections'!AU55)*(1+'[8]GDP Current and projected'!AS113)</f>
        <v>30782877.721530378</v>
      </c>
      <c r="AS102" s="24">
        <f>+AR102*(1+'[8]Population projections'!AV55)*(1+'[8]GDP Current and projected'!AT113)</f>
        <v>33054810.774190467</v>
      </c>
      <c r="AT102" s="24">
        <f>+AS102*(1+'[8]Population projections'!AW55)*(1+'[8]GDP Current and projected'!AU113)</f>
        <v>35497750.24365692</v>
      </c>
      <c r="AU102" s="24">
        <f>+AT102*(1+'[8]Population projections'!AX55)*(1+'[8]GDP Current and projected'!AV113)</f>
        <v>38124789.68185022</v>
      </c>
      <c r="AW102" s="87">
        <v>25783.808012222664</v>
      </c>
      <c r="AY102" s="88">
        <v>1691.411178830704</v>
      </c>
    </row>
    <row r="103" spans="1:51" ht="15">
      <c r="A103" s="2" t="s">
        <v>41</v>
      </c>
      <c r="B103" s="25">
        <f>+D51</f>
        <v>614724.6957932478</v>
      </c>
      <c r="C103" s="24">
        <f>+B103*(1+'[8]Population projections'!F56)*(1+'[8]GDP Current and projected'!D114)</f>
        <v>658242.7367712089</v>
      </c>
      <c r="D103" s="24">
        <f>+C103*(1+'[8]Population projections'!G56)*(1+'[8]GDP Current and projected'!E114)</f>
        <v>704873.151279977</v>
      </c>
      <c r="E103" s="24">
        <f>+D103*(1+'[8]Population projections'!H56)*(1+'[8]GDP Current and projected'!F114)</f>
        <v>754840.6084001848</v>
      </c>
      <c r="F103" s="24">
        <f>+E103*(1+'[8]Population projections'!I56)*(1+'[8]GDP Current and projected'!G114)</f>
        <v>808386.1299079466</v>
      </c>
      <c r="G103" s="24">
        <f>+F103*(1+'[8]Population projections'!J56)*(1+'[8]GDP Current and projected'!H114)</f>
        <v>865768.2891925176</v>
      </c>
      <c r="H103" s="24">
        <f>+G103*(1+'[8]Population projections'!K56)*(1+'[8]GDP Current and projected'!I114)</f>
        <v>927264.4986278345</v>
      </c>
      <c r="I103" s="24">
        <f>+H103*(1+'[8]Population projections'!L56)*(1+'[8]GDP Current and projected'!J114)</f>
        <v>993172.3919589871</v>
      </c>
      <c r="J103" s="24">
        <f>+I103*(1+'[8]Population projections'!M56)*(1+'[8]GDP Current and projected'!K114)</f>
        <v>1063811.3087535505</v>
      </c>
      <c r="K103" s="24">
        <f>+J103*(1+'[8]Population projections'!N56)*(1+'[8]GDP Current and projected'!L114)</f>
        <v>1139523.8884931516</v>
      </c>
      <c r="L103" s="24">
        <f>+K103*(1+'[8]Population projections'!O56)*(1+'[8]GDP Current and projected'!M114)</f>
        <v>1220677.7824453868</v>
      </c>
      <c r="M103" s="24">
        <f>+L103*(1+'[8]Population projections'!P56)*(1+'[8]GDP Current and projected'!N114)</f>
        <v>1307667.492063218</v>
      </c>
      <c r="N103" s="24">
        <f>+M103*(1+'[8]Population projections'!Q56)*(1+'[8]GDP Current and projected'!O114)</f>
        <v>1400916.3433114155</v>
      </c>
      <c r="O103" s="24">
        <f>+N103*(1+'[8]Population projections'!R56)*(1+'[8]GDP Current and projected'!P114)</f>
        <v>1500878.6070208962</v>
      </c>
      <c r="P103" s="24">
        <f>+O103*(1+'[8]Population projections'!S56)*(1+'[8]GDP Current and projected'!Q114)</f>
        <v>1608041.7761255892</v>
      </c>
      <c r="Q103" s="24">
        <f>+P103*(1+'[8]Population projections'!T56)*(1+'[8]GDP Current and projected'!R114)</f>
        <v>1722929.0114467093</v>
      </c>
      <c r="R103" s="24">
        <f>+Q103*(1+'[8]Population projections'!U56)*(1+'[8]GDP Current and projected'!S114)</f>
        <v>1846101.768560249</v>
      </c>
      <c r="S103" s="24">
        <f>+R103*(1+'[8]Population projections'!V56)*(1+'[8]GDP Current and projected'!T114)</f>
        <v>1978162.6192196722</v>
      </c>
      <c r="T103" s="24">
        <f>+S103*(1+'[8]Population projections'!W56)*(1+'[8]GDP Current and projected'!U114)</f>
        <v>2119758.28181215</v>
      </c>
      <c r="U103" s="24">
        <f>+T103*(1+'[8]Population projections'!X56)*(1+'[8]GDP Current and projected'!V114)</f>
        <v>2271582.8764084233</v>
      </c>
      <c r="V103" s="24">
        <f>+U103*(1+'[8]Population projections'!Y56)*(1+'[8]GDP Current and projected'!W114)</f>
        <v>2434381.421129251</v>
      </c>
      <c r="W103" s="24">
        <f>+V103*(1+'[8]Population projections'!Z56)*(1+'[8]GDP Current and projected'!X114)</f>
        <v>2608953.587801431</v>
      </c>
      <c r="X103" s="24">
        <f>+W103*(1+'[8]Population projections'!AA56)*(1+'[8]GDP Current and projected'!Y114)</f>
        <v>2796157.7362201978</v>
      </c>
      <c r="Y103" s="24">
        <f>+X103*(1+'[8]Population projections'!AB56)*(1+'[8]GDP Current and projected'!Z114)</f>
        <v>2996915.2477793843</v>
      </c>
      <c r="Z103" s="24">
        <f>+Y103*(1+'[8]Population projections'!AC56)*(1+'[8]GDP Current and projected'!AA114)</f>
        <v>3212215.180783681</v>
      </c>
      <c r="AA103" s="24">
        <f>+Z103*(1+'[8]Population projections'!AD56)*(1+'[8]GDP Current and projected'!AB114)</f>
        <v>3443119.2714268654</v>
      </c>
      <c r="AB103" s="24">
        <f>+AA103*(1+'[8]Population projections'!AE56)*(1+'[8]GDP Current and projected'!AC114)</f>
        <v>3690767.306214606</v>
      </c>
      <c r="AC103" s="24">
        <f>+AB103*(1+'[8]Population projections'!AF56)*(1+'[8]GDP Current and projected'!AD114)</f>
        <v>3956382.893540019</v>
      </c>
      <c r="AD103" s="24">
        <f>+AC103*(1+'[8]Population projections'!AG56)*(1+'[8]GDP Current and projected'!AE114)</f>
        <v>4241279.664194468</v>
      </c>
      <c r="AE103" s="24">
        <f>+AD103*(1+'[8]Population projections'!AH56)*(1+'[8]GDP Current and projected'!AF114)</f>
        <v>4546867.932826283</v>
      </c>
      <c r="AF103" s="24">
        <f>+AE103*(1+'[8]Population projections'!AI56)*(1+'[8]GDP Current and projected'!AG114)</f>
        <v>4874661.8547576405</v>
      </c>
      <c r="AG103" s="24">
        <f>+AF103*(1+'[8]Population projections'!AJ56)*(1+'[8]GDP Current and projected'!AH114)</f>
        <v>5226287.115147643</v>
      </c>
      <c r="AH103" s="24">
        <f>+AG103*(1+'[8]Population projections'!AK56)*(1+'[8]GDP Current and projected'!AI114)</f>
        <v>5603489.190260909</v>
      </c>
      <c r="AI103" s="24">
        <f>+AH103*(1+'[8]Population projections'!AL56)*(1+'[8]GDP Current and projected'!AJ114)</f>
        <v>6008142.223580732</v>
      </c>
      <c r="AJ103" s="24">
        <f>+AI103*(1+'[8]Population projections'!AM56)*(1+'[8]GDP Current and projected'!AK114)</f>
        <v>6442258.562709263</v>
      </c>
      <c r="AK103" s="24">
        <f>+AJ103*(1+'[8]Population projections'!AN56)*(1+'[8]GDP Current and projected'!AL114)</f>
        <v>6907999.006441627</v>
      </c>
      <c r="AL103" s="24">
        <f>+AK103*(1+'[8]Population projections'!AO56)*(1+'[8]GDP Current and projected'!AM114)</f>
        <v>7407683.815104119</v>
      </c>
      <c r="AM103" s="24">
        <f>+AL103*(1+'[8]Population projections'!AP56)*(1+'[8]GDP Current and projected'!AN114)</f>
        <v>7943804.541228275</v>
      </c>
      <c r="AN103" s="24">
        <f>+AM103*(1+'[8]Population projections'!AQ56)*(1+'[8]GDP Current and projected'!AO114)</f>
        <v>8519036.741913835</v>
      </c>
      <c r="AO103" s="24">
        <f>+AN103*(1+'[8]Population projections'!AR56)*(1+'[8]GDP Current and projected'!AP114)</f>
        <v>9136253.6388367</v>
      </c>
      <c r="AP103" s="24">
        <f>+AO103*(1+'[8]Population projections'!AS56)*(1+'[8]GDP Current and projected'!AQ114)</f>
        <v>9798540.796807393</v>
      </c>
      <c r="AQ103" s="24">
        <f>+AP103*(1+'[8]Population projections'!AT56)*(1+'[8]GDP Current and projected'!AR114)</f>
        <v>10509211.897107217</v>
      </c>
      <c r="AR103" s="24">
        <f>+AQ103*(1+'[8]Population projections'!AU56)*(1+'[8]GDP Current and projected'!AS114)</f>
        <v>11271825.68755164</v>
      </c>
      <c r="AS103" s="24">
        <f>+AR103*(1+'[8]Population projections'!AV56)*(1+'[8]GDP Current and projected'!AT114)</f>
        <v>12090204.197383098</v>
      </c>
      <c r="AT103" s="24">
        <f>+AS103*(1+'[8]Population projections'!AW56)*(1+'[8]GDP Current and projected'!AU114)</f>
        <v>12968452.311711455</v>
      </c>
      <c r="AU103" s="24">
        <f>+AT103*(1+'[8]Population projections'!AX56)*(1+'[8]GDP Current and projected'!AV114)</f>
        <v>13910978.807334267</v>
      </c>
      <c r="AW103" s="87">
        <v>9370.84000335291</v>
      </c>
      <c r="AY103" s="88">
        <v>614.7246957932472</v>
      </c>
    </row>
    <row r="104" spans="1:51" ht="15">
      <c r="A104" s="37" t="str">
        <f>+A94</f>
        <v>Malaria</v>
      </c>
      <c r="B104" s="25" t="s">
        <v>117</v>
      </c>
      <c r="C104" s="13"/>
      <c r="AW104" s="87"/>
      <c r="AY104" s="88"/>
    </row>
    <row r="105" spans="1:51" ht="15">
      <c r="A105" s="2" t="s">
        <v>39</v>
      </c>
      <c r="B105" s="25">
        <f>+B52</f>
        <v>343631.2950476044</v>
      </c>
      <c r="C105" s="24">
        <f>+B105*(1+'[8]Population projections'!F54)*(1+'[8]GDP Current and projected'!D112)</f>
        <v>370738.60999084776</v>
      </c>
      <c r="D105" s="24">
        <f>+C105*(1+'[8]Population projections'!G54)*(1+'[8]GDP Current and projected'!E112)</f>
        <v>400044.49211489013</v>
      </c>
      <c r="E105" s="24">
        <f>+D105*(1+'[8]Population projections'!H54)*(1+'[8]GDP Current and projected'!F112)</f>
        <v>431759.50286144234</v>
      </c>
      <c r="F105" s="24">
        <f>+E105*(1+'[8]Population projections'!I54)*(1+'[8]GDP Current and projected'!G112)</f>
        <v>466151.34496896004</v>
      </c>
      <c r="G105" s="24">
        <f>+F105*(1+'[8]Population projections'!J54)*(1+'[8]GDP Current and projected'!H112)</f>
        <v>503484.02365789615</v>
      </c>
      <c r="H105" s="24">
        <f>+G105*(1+'[8]Population projections'!K54)*(1+'[8]GDP Current and projected'!I112)</f>
        <v>544019.5408514978</v>
      </c>
      <c r="I105" s="24">
        <f>+H105*(1+'[8]Population projections'!L54)*(1+'[8]GDP Current and projected'!J112)</f>
        <v>588038.3979361601</v>
      </c>
      <c r="J105" s="24">
        <f>+I105*(1+'[8]Population projections'!M54)*(1+'[8]GDP Current and projected'!K112)</f>
        <v>635798.4028791644</v>
      </c>
      <c r="K105" s="24">
        <f>+J105*(1+'[8]Population projections'!N54)*(1+'[8]GDP Current and projected'!L112)</f>
        <v>687585.3374794665</v>
      </c>
      <c r="L105" s="24">
        <f>+K105*(1+'[8]Population projections'!O54)*(1+'[8]GDP Current and projected'!M112)</f>
        <v>743688.0038210484</v>
      </c>
      <c r="M105" s="24">
        <f>+L105*(1+'[8]Population projections'!P54)*(1+'[8]GDP Current and projected'!N112)</f>
        <v>804482.2512160478</v>
      </c>
      <c r="N105" s="24">
        <f>+M105*(1+'[8]Population projections'!Q54)*(1+'[8]GDP Current and projected'!O112)</f>
        <v>870367.0678891568</v>
      </c>
      <c r="O105" s="24">
        <f>+N105*(1+'[8]Population projections'!R54)*(1+'[8]GDP Current and projected'!P112)</f>
        <v>941792.36381738</v>
      </c>
      <c r="P105" s="24">
        <f>+O105*(1+'[8]Population projections'!S54)*(1+'[8]GDP Current and projected'!Q112)</f>
        <v>1019231.4905260906</v>
      </c>
      <c r="Q105" s="24">
        <f>+P105*(1+'[8]Population projections'!T54)*(1+'[8]GDP Current and projected'!R112)</f>
        <v>1103233.6041902462</v>
      </c>
      <c r="R105" s="24">
        <f>+Q105*(1+'[8]Population projections'!U54)*(1+'[8]GDP Current and projected'!S112)</f>
        <v>1194346.564987614</v>
      </c>
      <c r="S105" s="24">
        <f>+R105*(1+'[8]Population projections'!V54)*(1+'[8]GDP Current and projected'!T112)</f>
        <v>1293184.9781337783</v>
      </c>
      <c r="T105" s="24">
        <f>+S105*(1+'[8]Population projections'!W54)*(1+'[8]GDP Current and projected'!U112)</f>
        <v>1400410.201299303</v>
      </c>
      <c r="U105" s="24">
        <f>+T105*(1+'[8]Population projections'!X54)*(1+'[8]GDP Current and projected'!V112)</f>
        <v>1516712.459871954</v>
      </c>
      <c r="V105" s="24">
        <f>+U105*(1+'[8]Population projections'!Y54)*(1+'[8]GDP Current and projected'!W112)</f>
        <v>1642901.584033637</v>
      </c>
      <c r="W105" s="24">
        <f>+V105*(1+'[8]Population projections'!Z54)*(1+'[8]GDP Current and projected'!X112)</f>
        <v>1779813.2881264228</v>
      </c>
      <c r="X105" s="24">
        <f>+W105*(1+'[8]Population projections'!AA54)*(1+'[8]GDP Current and projected'!Y112)</f>
        <v>1928365.1912278456</v>
      </c>
      <c r="Y105" s="24">
        <f>+X105*(1+'[8]Population projections'!AB54)*(1+'[8]GDP Current and projected'!Z112)</f>
        <v>2089542.038511565</v>
      </c>
      <c r="Z105" s="24">
        <f>+Y105*(1+'[8]Population projections'!AC54)*(1+'[8]GDP Current and projected'!AA112)</f>
        <v>2264408.560055487</v>
      </c>
      <c r="AA105" s="24">
        <f>+Z105*(1+'[8]Population projections'!AD54)*(1+'[8]GDP Current and projected'!AB112)</f>
        <v>2454154.2843643385</v>
      </c>
      <c r="AB105" s="24">
        <f>+AA105*(1+'[8]Population projections'!AE54)*(1+'[8]GDP Current and projected'!AC112)</f>
        <v>2660018.288523547</v>
      </c>
      <c r="AC105" s="24">
        <f>+AB105*(1+'[8]Population projections'!AF54)*(1+'[8]GDP Current and projected'!AD112)</f>
        <v>2883410.270755926</v>
      </c>
      <c r="AD105" s="24">
        <f>+AC105*(1+'[8]Population projections'!AG54)*(1+'[8]GDP Current and projected'!AE112)</f>
        <v>3125789.5526083647</v>
      </c>
      <c r="AE105" s="24">
        <f>+AD105*(1+'[8]Population projections'!AH54)*(1+'[8]GDP Current and projected'!AF112)</f>
        <v>3388740.729340346</v>
      </c>
      <c r="AF105" s="24">
        <f>+AE105*(1+'[8]Population projections'!AI54)*(1+'[8]GDP Current and projected'!AG112)</f>
        <v>3674064.7590018916</v>
      </c>
      <c r="AG105" s="24">
        <f>+AF105*(1+'[8]Population projections'!AJ54)*(1+'[8]GDP Current and projected'!AH112)</f>
        <v>3983593.909819329</v>
      </c>
      <c r="AH105" s="24">
        <f>+AG105*(1+'[8]Population projections'!AK54)*(1+'[8]GDP Current and projected'!AI112)</f>
        <v>4319455.602071968</v>
      </c>
      <c r="AI105" s="24">
        <f>+AH105*(1+'[8]Population projections'!AL54)*(1+'[8]GDP Current and projected'!AJ112)</f>
        <v>4683842.887459305</v>
      </c>
      <c r="AJ105" s="24">
        <f>+AI105*(1+'[8]Population projections'!AM54)*(1+'[8]GDP Current and projected'!AK112)</f>
        <v>5079246.735062106</v>
      </c>
      <c r="AK105" s="24">
        <f>+AJ105*(1+'[8]Population projections'!AN54)*(1+'[8]GDP Current and projected'!AL112)</f>
        <v>5508262.956954756</v>
      </c>
      <c r="AL105" s="24">
        <f>+AK105*(1+'[8]Population projections'!AO54)*(1+'[8]GDP Current and projected'!AM112)</f>
        <v>5973795.8584927935</v>
      </c>
      <c r="AM105" s="24">
        <f>+AL105*(1+'[8]Population projections'!AP54)*(1+'[8]GDP Current and projected'!AN112)</f>
        <v>6478958.277742568</v>
      </c>
      <c r="AN105" s="24">
        <f>+AM105*(1+'[8]Population projections'!AQ54)*(1+'[8]GDP Current and projected'!AO112)</f>
        <v>7027221.324432923</v>
      </c>
      <c r="AO105" s="24">
        <f>+AN105*(1+'[8]Population projections'!AR54)*(1+'[8]GDP Current and projected'!AP112)</f>
        <v>7622181.077307831</v>
      </c>
      <c r="AP105" s="24">
        <f>+AO105*(1+'[8]Population projections'!AS54)*(1+'[8]GDP Current and projected'!AQ112)</f>
        <v>8267894.699800941</v>
      </c>
      <c r="AQ105" s="24">
        <f>+AP105*(1+'[8]Population projections'!AT54)*(1+'[8]GDP Current and projected'!AR112)</f>
        <v>8968742.320381401</v>
      </c>
      <c r="AR105" s="24">
        <f>+AQ105*(1+'[8]Population projections'!AU54)*(1+'[8]GDP Current and projected'!AS112)</f>
        <v>9729478.62331627</v>
      </c>
      <c r="AS105" s="24">
        <f>+AR105*(1+'[8]Population projections'!AV54)*(1+'[8]GDP Current and projected'!AT112)</f>
        <v>10555261.71054747</v>
      </c>
      <c r="AT105" s="24">
        <f>+AS105*(1+'[8]Population projections'!AW54)*(1+'[8]GDP Current and projected'!AU112)</f>
        <v>11451821.701571943</v>
      </c>
      <c r="AU105" s="24">
        <f>+AT105*(1+'[8]Population projections'!AX54)*(1+'[8]GDP Current and projected'!AV112)</f>
        <v>12425185.378634935</v>
      </c>
      <c r="AW105" s="87">
        <v>56516.07307437452</v>
      </c>
      <c r="AY105" s="88">
        <v>298.51817484543295</v>
      </c>
    </row>
    <row r="106" spans="1:51" ht="15">
      <c r="A106" s="2" t="s">
        <v>40</v>
      </c>
      <c r="B106" s="25">
        <f>+C52</f>
        <v>1385358.3594794679</v>
      </c>
      <c r="C106" s="24">
        <f>+B106*(1+'[8]Population projections'!F55)*(1+'[8]GDP Current and projected'!D113)</f>
        <v>1481353.0677046534</v>
      </c>
      <c r="D106" s="24">
        <f>+C106*(1+'[8]Population projections'!G55)*(1+'[8]GDP Current and projected'!E113)</f>
        <v>1584160.9911418792</v>
      </c>
      <c r="E106" s="24">
        <f>+D106*(1+'[8]Population projections'!H55)*(1+'[8]GDP Current and projected'!F113)</f>
        <v>1694276.9055227723</v>
      </c>
      <c r="F106" s="24">
        <f>+E106*(1+'[8]Population projections'!I55)*(1+'[8]GDP Current and projected'!G113)</f>
        <v>1812232.2845056537</v>
      </c>
      <c r="G106" s="24">
        <f>+F106*(1+'[8]Population projections'!J55)*(1+'[8]GDP Current and projected'!H113)</f>
        <v>1938598.0734065794</v>
      </c>
      <c r="H106" s="24">
        <f>+G106*(1+'[8]Population projections'!K55)*(1+'[8]GDP Current and projected'!I113)</f>
        <v>2073987.6760319176</v>
      </c>
      <c r="I106" s="24">
        <f>+H106*(1+'[8]Population projections'!L55)*(1+'[8]GDP Current and projected'!J113)</f>
        <v>2219060.1712127184</v>
      </c>
      <c r="J106" s="24">
        <f>+I106*(1+'[8]Population projections'!M55)*(1+'[8]GDP Current and projected'!K113)</f>
        <v>2374523.7769491742</v>
      </c>
      <c r="K106" s="24">
        <f>+J106*(1+'[8]Population projections'!N55)*(1+'[8]GDP Current and projected'!L113)</f>
        <v>2541139.5814855606</v>
      </c>
      <c r="L106" s="24">
        <f>+K106*(1+'[8]Population projections'!O55)*(1+'[8]GDP Current and projected'!M113)</f>
        <v>2719725.562160527</v>
      </c>
      <c r="M106" s="24">
        <f>+L106*(1+'[8]Population projections'!P55)*(1+'[8]GDP Current and projected'!N113)</f>
        <v>2911160.914523463</v>
      </c>
      <c r="N106" s="24">
        <f>+M106*(1+'[8]Population projections'!Q55)*(1+'[8]GDP Current and projected'!O113)</f>
        <v>3116390.7159846756</v>
      </c>
      <c r="O106" s="24">
        <f>+N106*(1+'[8]Population projections'!R55)*(1+'[8]GDP Current and projected'!P113)</f>
        <v>3336430.9501857515</v>
      </c>
      <c r="P106" s="24">
        <f>+O106*(1+'[8]Population projections'!S55)*(1+'[8]GDP Current and projected'!Q113)</f>
        <v>3572373.9203481516</v>
      </c>
      <c r="Q106" s="24">
        <f>+P106*(1+'[8]Population projections'!T55)*(1+'[8]GDP Current and projected'!R113)</f>
        <v>3825394.082095087</v>
      </c>
      <c r="R106" s="24">
        <f>+Q106*(1+'[8]Population projections'!U55)*(1+'[8]GDP Current and projected'!S113)</f>
        <v>4096754.3286573086</v>
      </c>
      <c r="S106" s="24">
        <f>+R106*(1+'[8]Population projections'!V55)*(1+'[8]GDP Current and projected'!T113)</f>
        <v>4387812.763982026</v>
      </c>
      <c r="T106" s="24">
        <f>+S106*(1+'[8]Population projections'!W55)*(1+'[8]GDP Current and projected'!U113)</f>
        <v>4700030.002081153</v>
      </c>
      <c r="U106" s="24">
        <f>+T106*(1+'[8]Population projections'!X55)*(1+'[8]GDP Current and projected'!V113)</f>
        <v>5034977.033997439</v>
      </c>
      <c r="V106" s="24">
        <f>+U106*(1+'[8]Population projections'!Y55)*(1+'[8]GDP Current and projected'!W113)</f>
        <v>5394343.707052641</v>
      </c>
      <c r="W106" s="24">
        <f>+V106*(1+'[8]Population projections'!Z55)*(1+'[8]GDP Current and projected'!X113)</f>
        <v>5779947.864590609</v>
      </c>
      <c r="X106" s="24">
        <f>+W106*(1+'[8]Population projections'!AA55)*(1+'[8]GDP Current and projected'!Y113)</f>
        <v>6193745.198260938</v>
      </c>
      <c r="Y106" s="24">
        <f>+X106*(1+'[8]Population projections'!AB55)*(1+'[8]GDP Current and projected'!Z113)</f>
        <v>6637839.869028721</v>
      </c>
      <c r="Z106" s="24">
        <f>+Y106*(1+'[8]Population projections'!AC55)*(1+'[8]GDP Current and projected'!AA113)</f>
        <v>7114495.957567655</v>
      </c>
      <c r="AA106" s="24">
        <f>+Z106*(1+'[8]Population projections'!AD55)*(1+'[8]GDP Current and projected'!AB113)</f>
        <v>7626149.809524017</v>
      </c>
      <c r="AB106" s="24">
        <f>+AA106*(1+'[8]Population projections'!AE55)*(1+'[8]GDP Current and projected'!AC113)</f>
        <v>8175423.346356825</v>
      </c>
      <c r="AC106" s="24">
        <f>+AB106*(1+'[8]Population projections'!AF55)*(1+'[8]GDP Current and projected'!AD113)</f>
        <v>8765138.418095993</v>
      </c>
      <c r="AD106" s="24">
        <f>+AC106*(1+'[8]Population projections'!AG55)*(1+'[8]GDP Current and projected'!AE113)</f>
        <v>9398332.28044952</v>
      </c>
      <c r="AE106" s="24">
        <f>+AD106*(1+'[8]Population projections'!AH55)*(1+'[8]GDP Current and projected'!AF113)</f>
        <v>10078274.285268988</v>
      </c>
      <c r="AF106" s="24">
        <f>+AE106*(1+'[8]Population projections'!AI55)*(1+'[8]GDP Current and projected'!AG113)</f>
        <v>10808483.880489528</v>
      </c>
      <c r="AG106" s="24">
        <f>+AF106*(1+'[8]Population projections'!AJ55)*(1+'[8]GDP Current and projected'!AH113)</f>
        <v>11592750.023338856</v>
      </c>
      <c r="AH106" s="24">
        <f>+AG106*(1+'[8]Population projections'!AK55)*(1+'[8]GDP Current and projected'!AI113)</f>
        <v>12435152.118905693</v>
      </c>
      <c r="AI106" s="24">
        <f>+AH106*(1+'[8]Population projections'!AL55)*(1+'[8]GDP Current and projected'!AJ113)</f>
        <v>13340082.605121402</v>
      </c>
      <c r="AJ106" s="24">
        <f>+AI106*(1+'[8]Population projections'!AM55)*(1+'[8]GDP Current and projected'!AK113)</f>
        <v>14312271.314893536</v>
      </c>
      <c r="AK106" s="24">
        <f>+AJ106*(1+'[8]Population projections'!AN55)*(1+'[8]GDP Current and projected'!AL113)</f>
        <v>15356811.756594785</v>
      </c>
      <c r="AL106" s="24">
        <f>+AK106*(1+'[8]Population projections'!AO55)*(1+'[8]GDP Current and projected'!AM113)</f>
        <v>16479189.465418598</v>
      </c>
      <c r="AM106" s="24">
        <f>+AL106*(1+'[8]Population projections'!AP55)*(1+'[8]GDP Current and projected'!AN113)</f>
        <v>17685312.59033209</v>
      </c>
      <c r="AN106" s="24">
        <f>+AM106*(1+'[8]Population projections'!AQ55)*(1+'[8]GDP Current and projected'!AO113)</f>
        <v>18981544.89456073</v>
      </c>
      <c r="AO106" s="24">
        <f>+AN106*(1+'[8]Population projections'!AR55)*(1+'[8]GDP Current and projected'!AP113)</f>
        <v>20374741.361808833</v>
      </c>
      <c r="AP106" s="24">
        <f>+AO106*(1+'[8]Population projections'!AS55)*(1+'[8]GDP Current and projected'!AQ113)</f>
        <v>21872286.615840077</v>
      </c>
      <c r="AQ106" s="24">
        <f>+AP106*(1+'[8]Population projections'!AT55)*(1+'[8]GDP Current and projected'!AR113)</f>
        <v>23482136.377707332</v>
      </c>
      <c r="AR106" s="24">
        <f>+AQ106*(1+'[8]Population projections'!AU55)*(1+'[8]GDP Current and projected'!AS113)</f>
        <v>25212862.20293146</v>
      </c>
      <c r="AS106" s="24">
        <f>+AR106*(1+'[8]Population projections'!AV55)*(1+'[8]GDP Current and projected'!AT113)</f>
        <v>27073699.760394115</v>
      </c>
      <c r="AT106" s="24">
        <f>+AS106*(1+'[8]Population projections'!AW55)*(1+'[8]GDP Current and projected'!AU113)</f>
        <v>29074600.935747188</v>
      </c>
      <c r="AU106" s="24">
        <f>+AT106*(1+'[8]Population projections'!AX55)*(1+'[8]GDP Current and projected'!AV113)</f>
        <v>31226290.064879756</v>
      </c>
      <c r="AW106" s="87">
        <v>262278.8857632433</v>
      </c>
      <c r="AY106" s="88">
        <v>1385.3583594794682</v>
      </c>
    </row>
    <row r="107" spans="1:51" ht="15">
      <c r="A107" s="2" t="s">
        <v>41</v>
      </c>
      <c r="B107" s="25">
        <f>+D52</f>
        <v>148479.04564572853</v>
      </c>
      <c r="C107" s="24">
        <f>+B107*(1+'[8]Population projections'!F56)*(1+'[8]GDP Current and projected'!D114)</f>
        <v>158990.28301263042</v>
      </c>
      <c r="D107" s="24">
        <f>+C107*(1+'[8]Population projections'!G56)*(1+'[8]GDP Current and projected'!E114)</f>
        <v>170253.2751971111</v>
      </c>
      <c r="E107" s="24">
        <f>+D107*(1+'[8]Population projections'!H56)*(1+'[8]GDP Current and projected'!F114)</f>
        <v>182322.28819971805</v>
      </c>
      <c r="F107" s="24">
        <f>+E107*(1+'[8]Population projections'!I56)*(1+'[8]GDP Current and projected'!G114)</f>
        <v>195255.53780963653</v>
      </c>
      <c r="G107" s="24">
        <f>+F107*(1+'[8]Population projections'!J56)*(1+'[8]GDP Current and projected'!H114)</f>
        <v>209115.47918822375</v>
      </c>
      <c r="H107" s="24">
        <f>+G107*(1+'[8]Population projections'!K56)*(1+'[8]GDP Current and projected'!I114)</f>
        <v>223969.11781746912</v>
      </c>
      <c r="I107" s="24">
        <f>+H107*(1+'[8]Population projections'!L56)*(1+'[8]GDP Current and projected'!J114)</f>
        <v>239888.3433981205</v>
      </c>
      <c r="J107" s="24">
        <f>+I107*(1+'[8]Population projections'!M56)*(1+'[8]GDP Current and projected'!K114)</f>
        <v>256950.28840029816</v>
      </c>
      <c r="K107" s="24">
        <f>+J107*(1+'[8]Population projections'!N56)*(1+'[8]GDP Current and projected'!L114)</f>
        <v>275237.7130963332</v>
      </c>
      <c r="L107" s="24">
        <f>+K107*(1+'[8]Population projections'!O56)*(1+'[8]GDP Current and projected'!M114)</f>
        <v>294839.41904197366</v>
      </c>
      <c r="M107" s="24">
        <f>+L107*(1+'[8]Population projections'!P56)*(1+'[8]GDP Current and projected'!N114)</f>
        <v>315850.69311871706</v>
      </c>
      <c r="N107" s="24">
        <f>+M107*(1+'[8]Population projections'!Q56)*(1+'[8]GDP Current and projected'!O114)</f>
        <v>338373.7844076174</v>
      </c>
      <c r="O107" s="24">
        <f>+N107*(1+'[8]Population projections'!R56)*(1+'[8]GDP Current and projected'!P114)</f>
        <v>362518.41633430065</v>
      </c>
      <c r="P107" s="24">
        <f>+O107*(1+'[8]Population projections'!S56)*(1+'[8]GDP Current and projected'!Q114)</f>
        <v>388402.3367069876</v>
      </c>
      <c r="Q107" s="24">
        <f>+P107*(1+'[8]Population projections'!T56)*(1+'[8]GDP Current and projected'!R114)</f>
        <v>416151.908465031</v>
      </c>
      <c r="R107" s="24">
        <f>+Q107*(1+'[8]Population projections'!U56)*(1+'[8]GDP Current and projected'!S114)</f>
        <v>445902.74416583474</v>
      </c>
      <c r="S107" s="24">
        <f>+R107*(1+'[8]Population projections'!V56)*(1+'[8]GDP Current and projected'!T114)</f>
        <v>477800.3874641432</v>
      </c>
      <c r="T107" s="24">
        <f>+S107*(1+'[8]Population projections'!W56)*(1+'[8]GDP Current and projected'!U114)</f>
        <v>512001.04508076306</v>
      </c>
      <c r="U107" s="24">
        <f>+T107*(1+'[8]Population projections'!X56)*(1+'[8]GDP Current and projected'!V114)</f>
        <v>548672.3730190604</v>
      </c>
      <c r="V107" s="24">
        <f>+U107*(1+'[8]Population projections'!Y56)*(1+'[8]GDP Current and projected'!W114)</f>
        <v>587994.3210684548</v>
      </c>
      <c r="W107" s="24">
        <f>+V107*(1+'[8]Population projections'!Z56)*(1+'[8]GDP Current and projected'!X114)</f>
        <v>630160.0399360601</v>
      </c>
      <c r="X107" s="24">
        <f>+W107*(1+'[8]Population projections'!AA56)*(1+'[8]GDP Current and projected'!Y114)</f>
        <v>675376.855672203</v>
      </c>
      <c r="Y107" s="24">
        <f>+X107*(1+'[8]Population projections'!AB56)*(1+'[8]GDP Current and projected'!Z114)</f>
        <v>723867.3164044734</v>
      </c>
      <c r="Z107" s="24">
        <f>+Y107*(1+'[8]Population projections'!AC56)*(1+'[8]GDP Current and projected'!AA114)</f>
        <v>775870.3167700532</v>
      </c>
      <c r="AA107" s="24">
        <f>+Z107*(1+'[8]Population projections'!AD56)*(1+'[8]GDP Current and projected'!AB114)</f>
        <v>831642.3058393287</v>
      </c>
      <c r="AB107" s="24">
        <f>+AA107*(1+'[8]Population projections'!AE56)*(1+'[8]GDP Current and projected'!AC114)</f>
        <v>891458.5847572836</v>
      </c>
      <c r="AC107" s="24">
        <f>+AB107*(1+'[8]Population projections'!AF56)*(1+'[8]GDP Current and projected'!AD114)</f>
        <v>955614.7007952366</v>
      </c>
      <c r="AD107" s="24">
        <f>+AC107*(1+'[8]Population projections'!AG56)*(1+'[8]GDP Current and projected'!AE114)</f>
        <v>1024427.9450065116</v>
      </c>
      <c r="AE107" s="24">
        <f>+AD107*(1+'[8]Population projections'!AH56)*(1+'[8]GDP Current and projected'!AF114)</f>
        <v>1098238.9612183003</v>
      </c>
      <c r="AF107" s="24">
        <f>+AE107*(1+'[8]Population projections'!AI56)*(1+'[8]GDP Current and projected'!AG114)</f>
        <v>1177413.4746710795</v>
      </c>
      <c r="AG107" s="24">
        <f>+AF107*(1+'[8]Population projections'!AJ56)*(1+'[8]GDP Current and projected'!AH114)</f>
        <v>1262344.1492395822</v>
      </c>
      <c r="AH107" s="24">
        <f>+AG107*(1+'[8]Population projections'!AK56)*(1+'[8]GDP Current and projected'!AI114)</f>
        <v>1353452.582838682</v>
      </c>
      <c r="AI107" s="24">
        <f>+AH107*(1+'[8]Population projections'!AL56)*(1+'[8]GDP Current and projected'!AJ114)</f>
        <v>1451191.4513372793</v>
      </c>
      <c r="AJ107" s="24">
        <f>+AI107*(1+'[8]Population projections'!AM56)*(1+'[8]GDP Current and projected'!AK114)</f>
        <v>1556046.812077009</v>
      </c>
      <c r="AK107" s="24">
        <f>+AJ107*(1+'[8]Population projections'!AN56)*(1+'[8]GDP Current and projected'!AL114)</f>
        <v>1668540.5789245632</v>
      </c>
      <c r="AL107" s="24">
        <f>+AK107*(1+'[8]Population projections'!AO56)*(1+'[8]GDP Current and projected'!AM114)</f>
        <v>1789233.181680885</v>
      </c>
      <c r="AM107" s="24">
        <f>+AL107*(1+'[8]Population projections'!AP56)*(1+'[8]GDP Current and projected'!AN114)</f>
        <v>1918726.42363221</v>
      </c>
      <c r="AN107" s="24">
        <f>+AM107*(1+'[8]Population projections'!AQ56)*(1+'[8]GDP Current and projected'!AO114)</f>
        <v>2057666.5520620106</v>
      </c>
      <c r="AO107" s="24">
        <f>+AN107*(1+'[8]Population projections'!AR56)*(1+'[8]GDP Current and projected'!AP114)</f>
        <v>2206747.5576547123</v>
      </c>
      <c r="AP107" s="24">
        <f>+AO107*(1+'[8]Population projections'!AS56)*(1+'[8]GDP Current and projected'!AQ114)</f>
        <v>2366714.7199175144</v>
      </c>
      <c r="AQ107" s="24">
        <f>+AP107*(1+'[8]Population projections'!AT56)*(1+'[8]GDP Current and projected'!AR114)</f>
        <v>2538368.417032047</v>
      </c>
      <c r="AR107" s="24">
        <f>+AQ107*(1+'[8]Population projections'!AU56)*(1+'[8]GDP Current and projected'!AS114)</f>
        <v>2722568.2199297384</v>
      </c>
      <c r="AS107" s="24">
        <f>+AR107*(1+'[8]Population projections'!AV56)*(1+'[8]GDP Current and projected'!AT114)</f>
        <v>2920237.291870874</v>
      </c>
      <c r="AT107" s="24">
        <f>+AS107*(1+'[8]Population projections'!AW56)*(1+'[8]GDP Current and projected'!AU114)</f>
        <v>3132367.116405356</v>
      </c>
      <c r="AU107" s="24">
        <f>+AT107*(1+'[8]Population projections'!AX56)*(1+'[8]GDP Current and projected'!AV114)</f>
        <v>3360022.5783114387</v>
      </c>
      <c r="AW107" s="87">
        <v>28110.35742822798</v>
      </c>
      <c r="AY107" s="88">
        <v>148.4790456457284</v>
      </c>
    </row>
    <row r="108" spans="1:51" ht="15">
      <c r="A108" s="2" t="s">
        <v>103</v>
      </c>
      <c r="B108" s="25">
        <f>SUM(B105:B107)</f>
        <v>1877468.7001728008</v>
      </c>
      <c r="C108" s="25">
        <f aca="true" t="shared" si="18" ref="C108:AU108">SUM(C105:C107)</f>
        <v>2011081.9607081315</v>
      </c>
      <c r="D108" s="25">
        <f t="shared" si="18"/>
        <v>2154458.7584538804</v>
      </c>
      <c r="E108" s="25">
        <f t="shared" si="18"/>
        <v>2308358.6965839327</v>
      </c>
      <c r="F108" s="25">
        <f t="shared" si="18"/>
        <v>2473639.1672842503</v>
      </c>
      <c r="G108" s="25">
        <f t="shared" si="18"/>
        <v>2651197.5762526994</v>
      </c>
      <c r="H108" s="25">
        <f t="shared" si="18"/>
        <v>2841976.3347008843</v>
      </c>
      <c r="I108" s="25">
        <f t="shared" si="18"/>
        <v>3046986.912546999</v>
      </c>
      <c r="J108" s="25">
        <f t="shared" si="18"/>
        <v>3267272.468228637</v>
      </c>
      <c r="K108" s="25">
        <f t="shared" si="18"/>
        <v>3503962.6320613604</v>
      </c>
      <c r="L108" s="25">
        <f t="shared" si="18"/>
        <v>3758252.985023549</v>
      </c>
      <c r="M108" s="25">
        <f t="shared" si="18"/>
        <v>4031493.858858228</v>
      </c>
      <c r="N108" s="25">
        <f t="shared" si="18"/>
        <v>4325131.568281449</v>
      </c>
      <c r="O108" s="25">
        <f t="shared" si="18"/>
        <v>4640741.730337432</v>
      </c>
      <c r="P108" s="25">
        <f t="shared" si="18"/>
        <v>4980007.74758123</v>
      </c>
      <c r="Q108" s="25">
        <f t="shared" si="18"/>
        <v>5344779.594750364</v>
      </c>
      <c r="R108" s="25">
        <f t="shared" si="18"/>
        <v>5737003.637810757</v>
      </c>
      <c r="S108" s="25">
        <f t="shared" si="18"/>
        <v>6158798.129579947</v>
      </c>
      <c r="T108" s="25">
        <f t="shared" si="18"/>
        <v>6612441.2484612195</v>
      </c>
      <c r="U108" s="25">
        <f t="shared" si="18"/>
        <v>7100361.866888453</v>
      </c>
      <c r="V108" s="25">
        <f t="shared" si="18"/>
        <v>7625239.612154732</v>
      </c>
      <c r="W108" s="25">
        <f t="shared" si="18"/>
        <v>8189921.192653093</v>
      </c>
      <c r="X108" s="25">
        <f t="shared" si="18"/>
        <v>8797487.245160986</v>
      </c>
      <c r="Y108" s="25">
        <f t="shared" si="18"/>
        <v>9451249.223944759</v>
      </c>
      <c r="Z108" s="25">
        <f t="shared" si="18"/>
        <v>10154774.834393194</v>
      </c>
      <c r="AA108" s="25">
        <f t="shared" si="18"/>
        <v>10911946.399727684</v>
      </c>
      <c r="AB108" s="25">
        <f t="shared" si="18"/>
        <v>11726900.219637655</v>
      </c>
      <c r="AC108" s="25">
        <f t="shared" si="18"/>
        <v>12604163.389647156</v>
      </c>
      <c r="AD108" s="25">
        <f t="shared" si="18"/>
        <v>13548549.778064398</v>
      </c>
      <c r="AE108" s="25">
        <f t="shared" si="18"/>
        <v>14565253.975827634</v>
      </c>
      <c r="AF108" s="25">
        <f t="shared" si="18"/>
        <v>15659962.1141625</v>
      </c>
      <c r="AG108" s="25">
        <f t="shared" si="18"/>
        <v>16838688.082397766</v>
      </c>
      <c r="AH108" s="25">
        <f t="shared" si="18"/>
        <v>18108060.30381634</v>
      </c>
      <c r="AI108" s="25">
        <f t="shared" si="18"/>
        <v>19475116.943917986</v>
      </c>
      <c r="AJ108" s="25">
        <f t="shared" si="18"/>
        <v>20947564.862032652</v>
      </c>
      <c r="AK108" s="25">
        <f t="shared" si="18"/>
        <v>22533615.292474102</v>
      </c>
      <c r="AL108" s="25">
        <f t="shared" si="18"/>
        <v>24242218.505592275</v>
      </c>
      <c r="AM108" s="25">
        <f t="shared" si="18"/>
        <v>26082997.291706868</v>
      </c>
      <c r="AN108" s="25">
        <f t="shared" si="18"/>
        <v>28066432.771055665</v>
      </c>
      <c r="AO108" s="25">
        <f t="shared" si="18"/>
        <v>30203669.996771377</v>
      </c>
      <c r="AP108" s="25">
        <f t="shared" si="18"/>
        <v>32506896.035558533</v>
      </c>
      <c r="AQ108" s="25">
        <f t="shared" si="18"/>
        <v>34989247.11512078</v>
      </c>
      <c r="AR108" s="25">
        <f t="shared" si="18"/>
        <v>37664909.04617747</v>
      </c>
      <c r="AS108" s="25">
        <f t="shared" si="18"/>
        <v>40549198.762812465</v>
      </c>
      <c r="AT108" s="25">
        <f t="shared" si="18"/>
        <v>43658789.753724486</v>
      </c>
      <c r="AU108" s="25">
        <f t="shared" si="18"/>
        <v>47011498.021826126</v>
      </c>
      <c r="AW108" s="87"/>
      <c r="AY108" s="88"/>
    </row>
    <row r="109" spans="1:51" ht="15">
      <c r="A109" s="36" t="str">
        <f>+A95</f>
        <v>Protein-energy malnutrition</v>
      </c>
      <c r="B109" s="25"/>
      <c r="C109" s="2" t="s">
        <v>118</v>
      </c>
      <c r="AW109" s="87"/>
      <c r="AY109" s="88"/>
    </row>
    <row r="110" spans="1:51" ht="15">
      <c r="A110" s="2" t="s">
        <v>39</v>
      </c>
      <c r="B110" s="25">
        <f>+B53</f>
        <v>232821.96329810595</v>
      </c>
      <c r="C110" s="24">
        <f>+B110*(1+'[8]Population projections'!F54)*(1+'[8]GDP Current and projected'!D112)</f>
        <v>251188.09692965334</v>
      </c>
      <c r="D110" s="24">
        <f>+C110*(1+'[8]Population projections'!G54)*(1+'[8]GDP Current and projected'!E112)</f>
        <v>271043.83507293626</v>
      </c>
      <c r="E110" s="24">
        <f>+D110*(1+'[8]Population projections'!H54)*(1+'[8]GDP Current and projected'!F112)</f>
        <v>292531.84031125397</v>
      </c>
      <c r="F110" s="24">
        <f>+E110*(1+'[8]Population projections'!I54)*(1+'[8]GDP Current and projected'!G112)</f>
        <v>315833.49041213165</v>
      </c>
      <c r="G110" s="24">
        <f>+F110*(1+'[8]Population projections'!J54)*(1+'[8]GDP Current and projected'!H112)</f>
        <v>341127.6579480988</v>
      </c>
      <c r="H110" s="24">
        <f>+G110*(1+'[8]Population projections'!K54)*(1+'[8]GDP Current and projected'!I112)</f>
        <v>368591.85818926437</v>
      </c>
      <c r="I110" s="24">
        <f>+H110*(1+'[8]Population projections'!L54)*(1+'[8]GDP Current and projected'!J112)</f>
        <v>398416.1404251709</v>
      </c>
      <c r="J110" s="24">
        <f>+I110*(1+'[8]Population projections'!M54)*(1+'[8]GDP Current and projected'!K112)</f>
        <v>430775.1783772209</v>
      </c>
      <c r="K110" s="24">
        <f>+J110*(1+'[8]Population projections'!N54)*(1+'[8]GDP Current and projected'!L112)</f>
        <v>465862.5989951905</v>
      </c>
      <c r="L110" s="24">
        <f>+K110*(1+'[8]Population projections'!O54)*(1+'[8]GDP Current and projected'!M112)</f>
        <v>503874.075575332</v>
      </c>
      <c r="M110" s="24">
        <f>+L110*(1+'[8]Population projections'!P54)*(1+'[8]GDP Current and projected'!N112)</f>
        <v>545064.2588901947</v>
      </c>
      <c r="N110" s="24">
        <f>+M110*(1+'[8]Population projections'!Q54)*(1+'[8]GDP Current and projected'!O112)</f>
        <v>589703.4771175218</v>
      </c>
      <c r="O110" s="24">
        <f>+N110*(1+'[8]Population projections'!R54)*(1+'[8]GDP Current and projected'!P112)</f>
        <v>638096.5596650629</v>
      </c>
      <c r="P110" s="24">
        <f>+O110*(1+'[8]Population projections'!S54)*(1+'[8]GDP Current and projected'!Q112)</f>
        <v>690564.2183918826</v>
      </c>
      <c r="Q110" s="24">
        <f>+P110*(1+'[8]Population projections'!T54)*(1+'[8]GDP Current and projected'!R112)</f>
        <v>747478.5254015804</v>
      </c>
      <c r="R110" s="24">
        <f>+Q110*(1+'[8]Population projections'!U54)*(1+'[8]GDP Current and projected'!S112)</f>
        <v>809210.6747153029</v>
      </c>
      <c r="S110" s="24">
        <f>+R110*(1+'[8]Population projections'!V54)*(1+'[8]GDP Current and projected'!T112)</f>
        <v>876177.0824016908</v>
      </c>
      <c r="T110" s="24">
        <f>+S110*(1+'[8]Population projections'!W54)*(1+'[8]GDP Current and projected'!U112)</f>
        <v>948825.8409177527</v>
      </c>
      <c r="U110" s="24">
        <f>+T110*(1+'[8]Population projections'!X54)*(1+'[8]GDP Current and projected'!V112)</f>
        <v>1027624.6015869096</v>
      </c>
      <c r="V110" s="24">
        <f>+U110*(1+'[8]Population projections'!Y54)*(1+'[8]GDP Current and projected'!W112)</f>
        <v>1113122.0520741288</v>
      </c>
      <c r="W110" s="24">
        <f>+V110*(1+'[8]Population projections'!Z54)*(1+'[8]GDP Current and projected'!X112)</f>
        <v>1205884.4174487838</v>
      </c>
      <c r="X110" s="24">
        <f>+W110*(1+'[8]Population projections'!AA54)*(1+'[8]GDP Current and projected'!Y112)</f>
        <v>1306533.4160417435</v>
      </c>
      <c r="Y110" s="24">
        <f>+X110*(1+'[8]Population projections'!AB54)*(1+'[8]GDP Current and projected'!Z112)</f>
        <v>1415736.2464114162</v>
      </c>
      <c r="Z110" s="24">
        <f>+Y110*(1+'[8]Population projections'!AC54)*(1+'[8]GDP Current and projected'!AA112)</f>
        <v>1534214.2996263495</v>
      </c>
      <c r="AA110" s="24">
        <f>+Z110*(1+'[8]Population projections'!AD54)*(1+'[8]GDP Current and projected'!AB112)</f>
        <v>1662773.5219605318</v>
      </c>
      <c r="AB110" s="24">
        <f>+AA110*(1+'[8]Population projections'!AE54)*(1+'[8]GDP Current and projected'!AC112)</f>
        <v>1802253.4305471943</v>
      </c>
      <c r="AC110" s="24">
        <f>+AB110*(1+'[8]Population projections'!AF54)*(1+'[8]GDP Current and projected'!AD112)</f>
        <v>1953609.1441797172</v>
      </c>
      <c r="AD110" s="24">
        <f>+AC110*(1+'[8]Population projections'!AG54)*(1+'[8]GDP Current and projected'!AE112)</f>
        <v>2117829.4031519163</v>
      </c>
      <c r="AE110" s="24">
        <f>+AD110*(1+'[8]Population projections'!AH54)*(1+'[8]GDP Current and projected'!AF112)</f>
        <v>2295987.8249854282</v>
      </c>
      <c r="AF110" s="24">
        <f>+AE110*(1+'[8]Population projections'!AI54)*(1+'[8]GDP Current and projected'!AG112)</f>
        <v>2489304.6203975733</v>
      </c>
      <c r="AG110" s="24">
        <f>+AF110*(1+'[8]Population projections'!AJ54)*(1+'[8]GDP Current and projected'!AH112)</f>
        <v>2699021.21382172</v>
      </c>
      <c r="AH110" s="24">
        <f>+AG110*(1+'[8]Population projections'!AK54)*(1+'[8]GDP Current and projected'!AI112)</f>
        <v>2926579.005308816</v>
      </c>
      <c r="AI110" s="24">
        <f>+AH110*(1+'[8]Population projections'!AL54)*(1+'[8]GDP Current and projected'!AJ112)</f>
        <v>3173463.862443247</v>
      </c>
      <c r="AJ110" s="24">
        <f>+AI110*(1+'[8]Population projections'!AM54)*(1+'[8]GDP Current and projected'!AK112)</f>
        <v>3441363.502031532</v>
      </c>
      <c r="AK110" s="24">
        <f>+AJ110*(1+'[8]Population projections'!AN54)*(1+'[8]GDP Current and projected'!AL112)</f>
        <v>3732036.6755966623</v>
      </c>
      <c r="AL110" s="24">
        <f>+AK110*(1+'[8]Population projections'!AO54)*(1+'[8]GDP Current and projected'!AM112)</f>
        <v>4047451.1494178977</v>
      </c>
      <c r="AM110" s="24">
        <f>+AL110*(1+'[8]Population projections'!AP54)*(1+'[8]GDP Current and projected'!AN112)</f>
        <v>4389715.977823181</v>
      </c>
      <c r="AN110" s="24">
        <f>+AM110*(1+'[8]Population projections'!AQ54)*(1+'[8]GDP Current and projected'!AO112)</f>
        <v>4761182.956453769</v>
      </c>
      <c r="AO110" s="24">
        <f>+AN110*(1+'[8]Population projections'!AR54)*(1+'[8]GDP Current and projected'!AP112)</f>
        <v>5164288.5517357765</v>
      </c>
      <c r="AP110" s="24">
        <f>+AO110*(1+'[8]Population projections'!AS54)*(1+'[8]GDP Current and projected'!AQ112)</f>
        <v>5601781.630753366</v>
      </c>
      <c r="AQ110" s="24">
        <f>+AP110*(1+'[8]Population projections'!AT54)*(1+'[8]GDP Current and projected'!AR112)</f>
        <v>6076629.8804558385</v>
      </c>
      <c r="AR110" s="24">
        <f>+AQ110*(1+'[8]Population projections'!AU54)*(1+'[8]GDP Current and projected'!AS112)</f>
        <v>6592054.762164887</v>
      </c>
      <c r="AS110" s="24">
        <f>+AR110*(1+'[8]Population projections'!AV54)*(1+'[8]GDP Current and projected'!AT112)</f>
        <v>7151551.066484041</v>
      </c>
      <c r="AT110" s="24">
        <f>+AS110*(1+'[8]Population projections'!AW54)*(1+'[8]GDP Current and projected'!AU112)</f>
        <v>7759001.145487854</v>
      </c>
      <c r="AU110" s="24">
        <f>+AT110*(1+'[8]Population projections'!AX54)*(1+'[8]GDP Current and projected'!AV112)</f>
        <v>8418488.35041625</v>
      </c>
      <c r="AW110" s="87">
        <v>2472.1403970571164</v>
      </c>
      <c r="AY110" s="88">
        <v>202.2562803485424</v>
      </c>
    </row>
    <row r="111" spans="1:51" ht="15">
      <c r="A111" s="2" t="s">
        <v>40</v>
      </c>
      <c r="B111" s="25">
        <f>+C53</f>
        <v>351270.36237756687</v>
      </c>
      <c r="C111" s="24">
        <f>+B111*(1+'[8]Population projections'!F55)*(1+'[8]GDP Current and projected'!D113)</f>
        <v>375610.7041482403</v>
      </c>
      <c r="D111" s="24">
        <f>+C111*(1+'[8]Population projections'!G55)*(1+'[8]GDP Current and projected'!E113)</f>
        <v>401678.59934226697</v>
      </c>
      <c r="E111" s="24">
        <f>+D111*(1+'[8]Population projections'!H55)*(1+'[8]GDP Current and projected'!F113)</f>
        <v>429599.5029001357</v>
      </c>
      <c r="F111" s="24">
        <f>+E111*(1+'[8]Population projections'!I55)*(1+'[8]GDP Current and projected'!G113)</f>
        <v>459508.1748594029</v>
      </c>
      <c r="G111" s="24">
        <f>+F111*(1+'[8]Population projections'!J55)*(1+'[8]GDP Current and projected'!H113)</f>
        <v>491549.38365972636</v>
      </c>
      <c r="H111" s="24">
        <f>+G111*(1+'[8]Population projections'!K55)*(1+'[8]GDP Current and projected'!I113)</f>
        <v>525878.6634817551</v>
      </c>
      <c r="I111" s="24">
        <f>+H111*(1+'[8]Population projections'!L55)*(1+'[8]GDP Current and projected'!J113)</f>
        <v>562663.1298290222</v>
      </c>
      <c r="J111" s="24">
        <f>+I111*(1+'[8]Population projections'!M55)*(1+'[8]GDP Current and projected'!K113)</f>
        <v>602082.3578936559</v>
      </c>
      <c r="K111" s="24">
        <f>+J111*(1+'[8]Population projections'!N55)*(1+'[8]GDP Current and projected'!L113)</f>
        <v>644329.3286047701</v>
      </c>
      <c r="L111" s="24">
        <f>+K111*(1+'[8]Population projections'!O55)*(1+'[8]GDP Current and projected'!M113)</f>
        <v>689611.4476449436</v>
      </c>
      <c r="M111" s="24">
        <f>+L111*(1+'[8]Population projections'!P55)*(1+'[8]GDP Current and projected'!N113)</f>
        <v>738151.6431375181</v>
      </c>
      <c r="N111" s="24">
        <f>+M111*(1+'[8]Population projections'!Q55)*(1+'[8]GDP Current and projected'!O113)</f>
        <v>790189.5481580239</v>
      </c>
      <c r="O111" s="24">
        <f>+N111*(1+'[8]Population projections'!R55)*(1+'[8]GDP Current and projected'!P113)</f>
        <v>845982.7747095269</v>
      </c>
      <c r="P111" s="24">
        <f>+O111*(1+'[8]Population projections'!S55)*(1+'[8]GDP Current and projected'!Q113)</f>
        <v>905808.2863269879</v>
      </c>
      <c r="Q111" s="24">
        <f>+P111*(1+'[8]Population projections'!T55)*(1+'[8]GDP Current and projected'!R113)</f>
        <v>969963.8770429322</v>
      </c>
      <c r="R111" s="24">
        <f>+Q111*(1+'[8]Population projections'!U55)*(1+'[8]GDP Current and projected'!S113)</f>
        <v>1038769.7650592235</v>
      </c>
      <c r="S111" s="24">
        <f>+R111*(1+'[8]Population projections'!V55)*(1+'[8]GDP Current and projected'!T113)</f>
        <v>1112570.3101311692</v>
      </c>
      <c r="T111" s="24">
        <f>+S111*(1+'[8]Population projections'!W55)*(1+'[8]GDP Current and projected'!U113)</f>
        <v>1191735.864384447</v>
      </c>
      <c r="U111" s="24">
        <f>+T111*(1+'[8]Population projections'!X55)*(1+'[8]GDP Current and projected'!V113)</f>
        <v>1276664.7670567723</v>
      </c>
      <c r="V111" s="24">
        <f>+U111*(1+'[8]Population projections'!Y55)*(1+'[8]GDP Current and projected'!W113)</f>
        <v>1367785.4944893138</v>
      </c>
      <c r="W111" s="24">
        <f>+V111*(1+'[8]Population projections'!Z55)*(1+'[8]GDP Current and projected'!X113)</f>
        <v>1465558.9775926697</v>
      </c>
      <c r="X111" s="24">
        <f>+W111*(1+'[8]Population projections'!AA55)*(1+'[8]GDP Current and projected'!Y113)</f>
        <v>1570481.099984065</v>
      </c>
      <c r="Y111" s="24">
        <f>+X111*(1+'[8]Population projections'!AB55)*(1+'[8]GDP Current and projected'!Z113)</f>
        <v>1683085.391042127</v>
      </c>
      <c r="Z111" s="24">
        <f>+Y111*(1+'[8]Population projections'!AC55)*(1+'[8]GDP Current and projected'!AA113)</f>
        <v>1803945.9292594418</v>
      </c>
      <c r="AA111" s="24">
        <f>+Z111*(1+'[8]Population projections'!AD55)*(1+'[8]GDP Current and projected'!AB113)</f>
        <v>1933680.4724978574</v>
      </c>
      <c r="AB111" s="24">
        <f>+AA111*(1+'[8]Population projections'!AE55)*(1+'[8]GDP Current and projected'!AC113)</f>
        <v>2072953.8330745131</v>
      </c>
      <c r="AC111" s="24">
        <f>+AB111*(1+'[8]Population projections'!AF55)*(1+'[8]GDP Current and projected'!AD113)</f>
        <v>2222481.5170357698</v>
      </c>
      <c r="AD111" s="24">
        <f>+AC111*(1+'[8]Population projections'!AG55)*(1+'[8]GDP Current and projected'!AE113)</f>
        <v>2383033.6485201805</v>
      </c>
      <c r="AE111" s="24">
        <f>+AD111*(1+'[8]Population projections'!AH55)*(1+'[8]GDP Current and projected'!AF113)</f>
        <v>2555439.201779632</v>
      </c>
      <c r="AF111" s="24">
        <f>+AE111*(1+'[8]Population projections'!AI55)*(1+'[8]GDP Current and projected'!AG113)</f>
        <v>2740590.5652297884</v>
      </c>
      <c r="AG111" s="24">
        <f>+AF111*(1+'[8]Population projections'!AJ55)*(1+'[8]GDP Current and projected'!AH113)</f>
        <v>2939448.463847914</v>
      </c>
      <c r="AH111" s="24">
        <f>+AG111*(1+'[8]Population projections'!AK55)*(1+'[8]GDP Current and projected'!AI113)</f>
        <v>3153047.2683396046</v>
      </c>
      <c r="AI111" s="24">
        <f>+AH111*(1+'[8]Population projections'!AL55)*(1+'[8]GDP Current and projected'!AJ113)</f>
        <v>3382500.72176875</v>
      </c>
      <c r="AJ111" s="24">
        <f>+AI111*(1+'[8]Population projections'!AM55)*(1+'[8]GDP Current and projected'!AK113)</f>
        <v>3629008.1168007124</v>
      </c>
      <c r="AK111" s="24">
        <f>+AJ111*(1+'[8]Population projections'!AN55)*(1+'[8]GDP Current and projected'!AL113)</f>
        <v>3893860.959362175</v>
      </c>
      <c r="AL111" s="24">
        <f>+AK111*(1+'[8]Population projections'!AO55)*(1+'[8]GDP Current and projected'!AM113)</f>
        <v>4178450.1573882955</v>
      </c>
      <c r="AM111" s="24">
        <f>+AL111*(1+'[8]Population projections'!AP55)*(1+'[8]GDP Current and projected'!AN113)</f>
        <v>4484273.776426128</v>
      </c>
      <c r="AN111" s="24">
        <f>+AM111*(1+'[8]Population projections'!AQ55)*(1+'[8]GDP Current and projected'!AO113)</f>
        <v>4812945.4072112385</v>
      </c>
      <c r="AO111" s="24">
        <f>+AN111*(1+'[8]Population projections'!AR55)*(1+'[8]GDP Current and projected'!AP113)</f>
        <v>5166203.19395262</v>
      </c>
      <c r="AP111" s="24">
        <f>+AO111*(1+'[8]Population projections'!AS55)*(1+'[8]GDP Current and projected'!AQ113)</f>
        <v>5545919.575970927</v>
      </c>
      <c r="AQ111" s="24">
        <f>+AP111*(1+'[8]Population projections'!AT55)*(1+'[8]GDP Current and projected'!AR113)</f>
        <v>5954111.799560661</v>
      </c>
      <c r="AR111" s="24">
        <f>+AQ111*(1+'[8]Population projections'!AU55)*(1+'[8]GDP Current and projected'!AS113)</f>
        <v>6392953.261513599</v>
      </c>
      <c r="AS111" s="24">
        <f>+AR111*(1+'[8]Population projections'!AV55)*(1+'[8]GDP Current and projected'!AT113)</f>
        <v>6864785.750676401</v>
      </c>
      <c r="AT111" s="24">
        <f>+AS111*(1+'[8]Population projections'!AW55)*(1+'[8]GDP Current and projected'!AU113)</f>
        <v>7372132.65924962</v>
      </c>
      <c r="AU111" s="24">
        <f>+AT111*(1+'[8]Population projections'!AX55)*(1+'[8]GDP Current and projected'!AV113)</f>
        <v>7917713.241300794</v>
      </c>
      <c r="AW111" s="87">
        <v>4293.511438191215</v>
      </c>
      <c r="AY111" s="88">
        <v>351.2703623775669</v>
      </c>
    </row>
    <row r="112" spans="1:51" ht="15">
      <c r="A112" s="2" t="s">
        <v>41</v>
      </c>
      <c r="B112" s="12">
        <f>+D53</f>
        <v>119146.1945993279</v>
      </c>
      <c r="C112" s="24">
        <f>+B112*(1+'[8]Population projections'!F56)*(1+'[8]GDP Current and projected'!D114)</f>
        <v>127580.87928732613</v>
      </c>
      <c r="D112" s="24">
        <f>+C112*(1+'[8]Population projections'!G56)*(1+'[8]GDP Current and projected'!E114)</f>
        <v>136618.80549938383</v>
      </c>
      <c r="E112" s="24">
        <f>+D112*(1+'[8]Population projections'!H56)*(1+'[8]GDP Current and projected'!F114)</f>
        <v>146303.51868956315</v>
      </c>
      <c r="F112" s="24">
        <f>+E112*(1+'[8]Population projections'!I56)*(1+'[8]GDP Current and projected'!G114)</f>
        <v>156681.73379812288</v>
      </c>
      <c r="G112" s="24">
        <f>+F112*(1+'[8]Population projections'!J56)*(1+'[8]GDP Current and projected'!H114)</f>
        <v>167803.56762623476</v>
      </c>
      <c r="H112" s="24">
        <f>+G112*(1+'[8]Population projections'!K56)*(1+'[8]GDP Current and projected'!I114)</f>
        <v>179722.78835486743</v>
      </c>
      <c r="I112" s="24">
        <f>+H112*(1+'[8]Population projections'!L56)*(1+'[8]GDP Current and projected'!J114)</f>
        <v>192497.08347950378</v>
      </c>
      <c r="J112" s="24">
        <f>+I112*(1+'[8]Population projections'!M56)*(1+'[8]GDP Current and projected'!K114)</f>
        <v>206188.34752711165</v>
      </c>
      <c r="K112" s="24">
        <f>+J112*(1+'[8]Population projections'!N56)*(1+'[8]GDP Current and projected'!L114)</f>
        <v>220862.99102363002</v>
      </c>
      <c r="L112" s="24">
        <f>+K112*(1+'[8]Population projections'!O56)*(1+'[8]GDP Current and projected'!M114)</f>
        <v>236592.2722896917</v>
      </c>
      <c r="M112" s="24">
        <f>+L112*(1+'[8]Population projections'!P56)*(1+'[8]GDP Current and projected'!N114)</f>
        <v>253452.65375995403</v>
      </c>
      <c r="N112" s="24">
        <f>+M112*(1+'[8]Population projections'!Q56)*(1+'[8]GDP Current and projected'!O114)</f>
        <v>271526.1846478659</v>
      </c>
      <c r="O112" s="24">
        <f>+N112*(1+'[8]Population projections'!R56)*(1+'[8]GDP Current and projected'!P114)</f>
        <v>290900.91191362205</v>
      </c>
      <c r="P112" s="24">
        <f>+O112*(1+'[8]Population projections'!S56)*(1+'[8]GDP Current and projected'!Q114)</f>
        <v>311671.32163915347</v>
      </c>
      <c r="Q112" s="24">
        <f>+P112*(1+'[8]Population projections'!T56)*(1+'[8]GDP Current and projected'!R114)</f>
        <v>333938.8130710461</v>
      </c>
      <c r="R112" s="24">
        <f>+Q112*(1+'[8]Population projections'!U56)*(1+'[8]GDP Current and projected'!S114)</f>
        <v>357812.20776108373</v>
      </c>
      <c r="S112" s="24">
        <f>+R112*(1+'[8]Population projections'!V56)*(1+'[8]GDP Current and projected'!T114)</f>
        <v>383408.29641556076</v>
      </c>
      <c r="T112" s="24">
        <f>+S112*(1+'[8]Population projections'!W56)*(1+'[8]GDP Current and projected'!U114)</f>
        <v>410852.42625956214</v>
      </c>
      <c r="U112" s="24">
        <f>+T112*(1+'[8]Population projections'!X56)*(1+'[8]GDP Current and projected'!V114)</f>
        <v>440279.1319320729</v>
      </c>
      <c r="V112" s="24">
        <f>+U112*(1+'[8]Population projections'!Y56)*(1+'[8]GDP Current and projected'!W114)</f>
        <v>471832.8131531684</v>
      </c>
      <c r="W112" s="24">
        <f>+V112*(1+'[8]Population projections'!Z56)*(1+'[8]GDP Current and projected'!X114)</f>
        <v>505668.4626468166</v>
      </c>
      <c r="X112" s="24">
        <f>+W112*(1+'[8]Population projections'!AA56)*(1+'[8]GDP Current and projected'!Y114)</f>
        <v>541952.4480632829</v>
      </c>
      <c r="Y112" s="24">
        <f>+X112*(1+'[8]Population projections'!AB56)*(1+'[8]GDP Current and projected'!Z114)</f>
        <v>580863.3519251192</v>
      </c>
      <c r="Z112" s="24">
        <f>+Y112*(1+'[8]Population projections'!AC56)*(1+'[8]GDP Current and projected'!AA114)</f>
        <v>622592.8739217104</v>
      </c>
      <c r="AA112" s="24">
        <f>+Z112*(1+'[8]Population projections'!AD56)*(1+'[8]GDP Current and projected'!AB114)</f>
        <v>667346.8002009412</v>
      </c>
      <c r="AB112" s="24">
        <f>+AA112*(1+'[8]Population projections'!AE56)*(1+'[8]GDP Current and projected'!AC114)</f>
        <v>715346.0446544049</v>
      </c>
      <c r="AC112" s="24">
        <f>+AB112*(1+'[8]Population projections'!AF56)*(1+'[8]GDP Current and projected'!AD114)</f>
        <v>766827.7675665626</v>
      </c>
      <c r="AD112" s="24">
        <f>+AC112*(1+'[8]Population projections'!AG56)*(1+'[8]GDP Current and projected'!AE114)</f>
        <v>822046.577400309</v>
      </c>
      <c r="AE112" s="24">
        <f>+AD112*(1+'[8]Population projections'!AH56)*(1+'[8]GDP Current and projected'!AF114)</f>
        <v>881275.8219236552</v>
      </c>
      <c r="AF112" s="24">
        <f>+AE112*(1+'[8]Population projections'!AI56)*(1+'[8]GDP Current and projected'!AG114)</f>
        <v>944808.9753469331</v>
      </c>
      <c r="AG112" s="24">
        <f>+AF112*(1+'[8]Population projections'!AJ56)*(1+'[8]GDP Current and projected'!AH114)</f>
        <v>1012961.1286395625</v>
      </c>
      <c r="AH112" s="24">
        <f>+AG112*(1+'[8]Population projections'!AK56)*(1+'[8]GDP Current and projected'!AI114)</f>
        <v>1086070.590732543</v>
      </c>
      <c r="AI112" s="24">
        <f>+AH112*(1+'[8]Population projections'!AL56)*(1+'[8]GDP Current and projected'!AJ114)</f>
        <v>1164500.6088903747</v>
      </c>
      <c r="AJ112" s="24">
        <f>+AI112*(1+'[8]Population projections'!AM56)*(1+'[8]GDP Current and projected'!AK114)</f>
        <v>1248641.2171569928</v>
      </c>
      <c r="AK112" s="24">
        <f>+AJ112*(1+'[8]Population projections'!AN56)*(1+'[8]GDP Current and projected'!AL114)</f>
        <v>1338911.2224479092</v>
      </c>
      <c r="AL112" s="24">
        <f>+AK112*(1+'[8]Population projections'!AO56)*(1+'[8]GDP Current and projected'!AM114)</f>
        <v>1435760.338578511</v>
      </c>
      <c r="AM112" s="24">
        <f>+AL112*(1+'[8]Population projections'!AP56)*(1+'[8]GDP Current and projected'!AN114)</f>
        <v>1539671.479290199</v>
      </c>
      <c r="AN112" s="24">
        <f>+AM112*(1+'[8]Population projections'!AQ56)*(1+'[8]GDP Current and projected'!AO114)</f>
        <v>1651163.22216583</v>
      </c>
      <c r="AO112" s="24">
        <f>+AN112*(1+'[8]Population projections'!AR56)*(1+'[8]GDP Current and projected'!AP114)</f>
        <v>1770792.456218107</v>
      </c>
      <c r="AP112" s="24">
        <f>+AO112*(1+'[8]Population projections'!AS56)*(1+'[8]GDP Current and projected'!AQ114)</f>
        <v>1899157.226893843</v>
      </c>
      <c r="AQ112" s="24">
        <f>+AP112*(1+'[8]Population projections'!AT56)*(1+'[8]GDP Current and projected'!AR114)</f>
        <v>2036899.7932684983</v>
      </c>
      <c r="AR112" s="24">
        <f>+AQ112*(1+'[8]Population projections'!AU56)*(1+'[8]GDP Current and projected'!AS114)</f>
        <v>2184709.9133144678</v>
      </c>
      <c r="AS112" s="24">
        <f>+AR112*(1+'[8]Population projections'!AV56)*(1+'[8]GDP Current and projected'!AT114)</f>
        <v>2343328.3743191343</v>
      </c>
      <c r="AT112" s="24">
        <f>+AS112*(1+'[8]Population projections'!AW56)*(1+'[8]GDP Current and projected'!AU114)</f>
        <v>2513550.7868110063</v>
      </c>
      <c r="AU112" s="24">
        <f>+AT112*(1+'[8]Population projections'!AX56)*(1+'[8]GDP Current and projected'!AV114)</f>
        <v>2696231.6617310983</v>
      </c>
      <c r="AW112" s="87">
        <v>1456.3014820456692</v>
      </c>
      <c r="AY112" s="88">
        <v>119.14619459932779</v>
      </c>
    </row>
    <row r="113" spans="2:47" ht="15">
      <c r="B113" s="12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</row>
    <row r="115" spans="1:7" ht="15">
      <c r="A115" s="55" t="s">
        <v>87</v>
      </c>
      <c r="B115" s="56"/>
      <c r="C115" s="56"/>
      <c r="D115" s="56"/>
      <c r="E115" s="56"/>
      <c r="F115" s="54"/>
      <c r="G115" s="54"/>
    </row>
    <row r="116" spans="1:11" ht="15">
      <c r="A116" s="7"/>
      <c r="B116" s="70" t="s">
        <v>75</v>
      </c>
      <c r="C116" s="7"/>
      <c r="D116" s="71" t="s">
        <v>81</v>
      </c>
      <c r="E116" s="7"/>
      <c r="F116" s="7"/>
      <c r="G116" s="7"/>
      <c r="H116" s="57" t="s">
        <v>67</v>
      </c>
      <c r="I116" s="58" t="s">
        <v>68</v>
      </c>
      <c r="K116" s="2" t="str">
        <f>+'Tanser 2003 data'!K39</f>
        <v>Percent change in exposure 2050 by ecoregion</v>
      </c>
    </row>
    <row r="117" spans="1:13" ht="15">
      <c r="A117" s="72" t="str">
        <f>+A104</f>
        <v>Malaria</v>
      </c>
      <c r="B117" s="16" t="s">
        <v>79</v>
      </c>
      <c r="C117" s="16" t="s">
        <v>80</v>
      </c>
      <c r="D117" s="16" t="s">
        <v>82</v>
      </c>
      <c r="E117" s="16" t="s">
        <v>48</v>
      </c>
      <c r="F117" s="16" t="s">
        <v>49</v>
      </c>
      <c r="G117" s="16" t="s">
        <v>50</v>
      </c>
      <c r="H117" s="59"/>
      <c r="I117" s="60"/>
      <c r="K117" s="53" t="s">
        <v>48</v>
      </c>
      <c r="L117" s="53" t="s">
        <v>49</v>
      </c>
      <c r="M117" s="53" t="s">
        <v>50</v>
      </c>
    </row>
    <row r="118" spans="1:13" ht="15">
      <c r="A118" s="73" t="str">
        <f>+A105</f>
        <v>Horn</v>
      </c>
      <c r="B118" s="74">
        <f>+B52</f>
        <v>343631.2950476044</v>
      </c>
      <c r="C118" s="74">
        <f>+B94</f>
        <v>65056.98151078415</v>
      </c>
      <c r="D118" s="73">
        <f>+AU105</f>
        <v>12425185.378634935</v>
      </c>
      <c r="E118" s="74">
        <f>+$D118*($K118/100)</f>
        <v>9453091.84000603</v>
      </c>
      <c r="F118" s="74">
        <f>+$D118*($L118/100)</f>
        <v>16565326.739387276</v>
      </c>
      <c r="G118" s="74">
        <f>+$D118*($M118/100)</f>
        <v>24178642.862322602</v>
      </c>
      <c r="H118" s="59"/>
      <c r="I118" s="60"/>
      <c r="J118" s="2" t="s">
        <v>39</v>
      </c>
      <c r="K118" s="11">
        <f>+'Tanser 2003 data'!L44</f>
        <v>76.08008695194673</v>
      </c>
      <c r="L118" s="11">
        <f>+'Tanser 2003 data'!M44</f>
        <v>133.320560092981</v>
      </c>
      <c r="M118" s="11">
        <f>+'Tanser 2003 data'!N44</f>
        <v>194.59381993525585</v>
      </c>
    </row>
    <row r="119" spans="1:18" ht="17.25">
      <c r="A119" s="73" t="str">
        <f>+A106</f>
        <v>Lake</v>
      </c>
      <c r="B119" s="74">
        <f>+C52</f>
        <v>1385358.3594794679</v>
      </c>
      <c r="C119" s="74">
        <f>+C94</f>
        <v>262278.88576324325</v>
      </c>
      <c r="D119" s="73">
        <f>+AU106</f>
        <v>31226290.064879756</v>
      </c>
      <c r="E119" s="74">
        <f>+$D119*($K119/100)</f>
        <v>10903912.831559964</v>
      </c>
      <c r="F119" s="74">
        <f>+$D119*($L119/100)</f>
        <v>12665169.450143596</v>
      </c>
      <c r="G119" s="74">
        <f>+$D119*($M119/100)</f>
        <v>16964231.13259389</v>
      </c>
      <c r="H119" s="59"/>
      <c r="I119" s="60"/>
      <c r="J119" s="2" t="s">
        <v>40</v>
      </c>
      <c r="K119" s="11">
        <f>+'Tanser 2003 data'!L45</f>
        <v>34.919014743360776</v>
      </c>
      <c r="L119" s="11">
        <f>+'Tanser 2003 data'!M45</f>
        <v>40.559315319971766</v>
      </c>
      <c r="M119" s="11">
        <f>+'Tanser 2003 data'!N45</f>
        <v>54.32675830957446</v>
      </c>
      <c r="P119" s="227" t="s">
        <v>115</v>
      </c>
      <c r="Q119" s="227"/>
      <c r="R119" s="227"/>
    </row>
    <row r="120" spans="1:18" ht="15">
      <c r="A120" s="73" t="str">
        <f>+A107</f>
        <v>Plain</v>
      </c>
      <c r="B120" s="74">
        <f>+D52</f>
        <v>148479.04564572853</v>
      </c>
      <c r="C120" s="74">
        <f>+D94</f>
        <v>28110.357428228006</v>
      </c>
      <c r="D120" s="73">
        <f>+AU107</f>
        <v>3360022.5783114387</v>
      </c>
      <c r="E120" s="74">
        <f>+$D120*($K120/100)</f>
        <v>1187207.9776700414</v>
      </c>
      <c r="F120" s="74">
        <f>+$D120*($L120/100)</f>
        <v>2841832.429567408</v>
      </c>
      <c r="G120" s="74">
        <f>+$D120*($M120/100)</f>
        <v>3672878.0139364363</v>
      </c>
      <c r="H120" s="59"/>
      <c r="I120" s="60"/>
      <c r="J120" s="2" t="s">
        <v>41</v>
      </c>
      <c r="K120" s="11">
        <f>+'Tanser 2003 data'!L46</f>
        <v>35.33333333333333</v>
      </c>
      <c r="L120" s="11">
        <f>+'Tanser 2003 data'!M46</f>
        <v>84.57777777777777</v>
      </c>
      <c r="M120" s="11">
        <f>+'Tanser 2003 data'!N46</f>
        <v>109.3111111111111</v>
      </c>
      <c r="Q120" s="152" t="s">
        <v>59</v>
      </c>
      <c r="R120" s="152" t="s">
        <v>116</v>
      </c>
    </row>
    <row r="121" spans="1:16" ht="15">
      <c r="A121" s="72" t="str">
        <f>+A109</f>
        <v>Protein-energy malnutrition</v>
      </c>
      <c r="B121" s="7"/>
      <c r="C121" s="7"/>
      <c r="D121" s="73"/>
      <c r="E121" s="7"/>
      <c r="F121" s="7"/>
      <c r="G121" s="7"/>
      <c r="H121" s="59"/>
      <c r="I121" s="60"/>
      <c r="P121" s="151" t="str">
        <f>+A121</f>
        <v>Protein-energy malnutrition</v>
      </c>
    </row>
    <row r="122" spans="1:18" ht="15">
      <c r="A122" s="73" t="str">
        <f>+A110</f>
        <v>Horn</v>
      </c>
      <c r="B122" s="74">
        <f>+B53</f>
        <v>232821.96329810595</v>
      </c>
      <c r="C122" s="74">
        <f>+B95</f>
        <v>2845.7389792768677</v>
      </c>
      <c r="D122" s="73">
        <f>+AU110</f>
        <v>8418488.35041625</v>
      </c>
      <c r="E122" s="74">
        <f aca="true" t="shared" si="19" ref="E122:G124">+$D122*(K118/100)</f>
        <v>6404793.257036189</v>
      </c>
      <c r="F122" s="74">
        <f t="shared" si="19"/>
        <v>11223575.820137301</v>
      </c>
      <c r="G122" s="74">
        <f t="shared" si="19"/>
        <v>16381858.061879488</v>
      </c>
      <c r="H122" s="61">
        <f>+'[8]GDP Current and projected'!AV101</f>
        <v>498548.05495531694</v>
      </c>
      <c r="I122" s="64">
        <f>+'[8]GDP Current and projected'!$AV107</f>
        <v>2486.743556167125</v>
      </c>
      <c r="P122" s="24" t="str">
        <f aca="true" t="shared" si="20" ref="P122:Q128">+A122</f>
        <v>Horn</v>
      </c>
      <c r="Q122" s="24">
        <f t="shared" si="20"/>
        <v>232821.96329810595</v>
      </c>
      <c r="R122" s="24">
        <f>+D122</f>
        <v>8418488.35041625</v>
      </c>
    </row>
    <row r="123" spans="1:18" ht="15">
      <c r="A123" s="73" t="str">
        <f>+A111</f>
        <v>Lake</v>
      </c>
      <c r="B123" s="74">
        <f>+C53</f>
        <v>351270.36237756687</v>
      </c>
      <c r="C123" s="74">
        <f>+C95</f>
        <v>4293.511438191214</v>
      </c>
      <c r="D123" s="73">
        <f>+AU111</f>
        <v>7917713.241300794</v>
      </c>
      <c r="E123" s="74">
        <f t="shared" si="19"/>
        <v>2764787.4540668526</v>
      </c>
      <c r="F123" s="74">
        <f t="shared" si="19"/>
        <v>3211370.279670346</v>
      </c>
      <c r="G123" s="74">
        <f t="shared" si="19"/>
        <v>4301436.936246657</v>
      </c>
      <c r="H123" s="61">
        <f>+'[8]GDP Current and projected'!AV102</f>
        <v>706148.367997073</v>
      </c>
      <c r="I123" s="64">
        <f>+'[8]GDP Current and projected'!$AV108</f>
        <v>2752.713753491332</v>
      </c>
      <c r="P123" s="24" t="str">
        <f t="shared" si="20"/>
        <v>Lake</v>
      </c>
      <c r="Q123" s="24">
        <f t="shared" si="20"/>
        <v>351270.36237756687</v>
      </c>
      <c r="R123" s="24">
        <f>+D123</f>
        <v>7917713.241300794</v>
      </c>
    </row>
    <row r="124" spans="1:18" ht="15">
      <c r="A124" s="73" t="str">
        <f>+A112</f>
        <v>Plain</v>
      </c>
      <c r="B124" s="74">
        <f>+D53</f>
        <v>119146.1945993279</v>
      </c>
      <c r="C124" s="74">
        <f>+D95</f>
        <v>1456.3014820456706</v>
      </c>
      <c r="D124" s="73">
        <f>+AU112</f>
        <v>2696231.6617310983</v>
      </c>
      <c r="E124" s="74">
        <f t="shared" si="19"/>
        <v>952668.5204783212</v>
      </c>
      <c r="F124" s="74">
        <f t="shared" si="19"/>
        <v>2280412.823233013</v>
      </c>
      <c r="G124" s="74">
        <f t="shared" si="19"/>
        <v>2947280.7875678376</v>
      </c>
      <c r="H124" s="61">
        <f>+'[8]GDP Current and projected'!AV103</f>
        <v>310860.0057717659</v>
      </c>
      <c r="I124" s="64">
        <f>+'[8]GDP Current and projected'!$AV109</f>
        <v>3165.8099564255112</v>
      </c>
      <c r="P124" s="24" t="str">
        <f t="shared" si="20"/>
        <v>Plain</v>
      </c>
      <c r="Q124" s="24">
        <f t="shared" si="20"/>
        <v>119146.1945993279</v>
      </c>
      <c r="R124" s="24">
        <f>+D124</f>
        <v>2696231.6617310983</v>
      </c>
    </row>
    <row r="125" spans="1:16" ht="15">
      <c r="A125" s="72" t="str">
        <f>+A100</f>
        <v>Diarrhoeal diseases</v>
      </c>
      <c r="B125" s="7"/>
      <c r="C125" s="7"/>
      <c r="D125" s="7"/>
      <c r="E125" s="7"/>
      <c r="F125" s="7"/>
      <c r="G125" s="7"/>
      <c r="H125" s="59"/>
      <c r="I125" s="60"/>
      <c r="P125" s="151" t="str">
        <f t="shared" si="20"/>
        <v>Diarrhoeal diseases</v>
      </c>
    </row>
    <row r="126" spans="1:18" ht="15">
      <c r="A126" s="73" t="str">
        <f>+A101</f>
        <v>Horn</v>
      </c>
      <c r="B126" s="74">
        <f>+B51</f>
        <v>870933.2704512358</v>
      </c>
      <c r="C126" s="74">
        <f>+B93</f>
        <v>13276.473821283353</v>
      </c>
      <c r="D126" s="73">
        <f>+AU101</f>
        <v>31491623.41654085</v>
      </c>
      <c r="E126" s="74">
        <f aca="true" t="shared" si="21" ref="E126:G128">+$D126*(K118/100)</f>
        <v>23958854.477883894</v>
      </c>
      <c r="F126" s="74">
        <f t="shared" si="21"/>
        <v>41984808.72130462</v>
      </c>
      <c r="G126" s="74">
        <f t="shared" si="21"/>
        <v>61280752.96587236</v>
      </c>
      <c r="H126" s="59"/>
      <c r="I126" s="60"/>
      <c r="P126" s="24" t="str">
        <f t="shared" si="20"/>
        <v>Horn</v>
      </c>
      <c r="Q126" s="24">
        <f t="shared" si="20"/>
        <v>870933.2704512358</v>
      </c>
      <c r="R126" s="24">
        <f>+D126</f>
        <v>31491623.41654085</v>
      </c>
    </row>
    <row r="127" spans="1:18" ht="15">
      <c r="A127" s="73" t="str">
        <f>+A102</f>
        <v>Lake</v>
      </c>
      <c r="B127" s="74">
        <f>+C51</f>
        <v>1691411.178830704</v>
      </c>
      <c r="C127" s="74">
        <f>+C93</f>
        <v>25783.808012222657</v>
      </c>
      <c r="D127" s="73">
        <f>+AU102</f>
        <v>38124789.68185022</v>
      </c>
      <c r="E127" s="74">
        <f t="shared" si="21"/>
        <v>13312800.929880565</v>
      </c>
      <c r="F127" s="74">
        <f t="shared" si="21"/>
        <v>15463153.662137691</v>
      </c>
      <c r="G127" s="74">
        <f t="shared" si="21"/>
        <v>20711962.34649235</v>
      </c>
      <c r="H127" s="59"/>
      <c r="I127" s="60"/>
      <c r="P127" s="24" t="str">
        <f t="shared" si="20"/>
        <v>Lake</v>
      </c>
      <c r="Q127" s="24">
        <f t="shared" si="20"/>
        <v>1691411.178830704</v>
      </c>
      <c r="R127" s="24">
        <f>+D127</f>
        <v>38124789.68185022</v>
      </c>
    </row>
    <row r="128" spans="1:18" ht="15">
      <c r="A128" s="73" t="str">
        <f>+A103</f>
        <v>Plain</v>
      </c>
      <c r="B128" s="74">
        <f>+D51</f>
        <v>614724.6957932478</v>
      </c>
      <c r="C128" s="74">
        <f>+D93</f>
        <v>9370.84000335292</v>
      </c>
      <c r="D128" s="73">
        <f>+AU103</f>
        <v>13910978.807334267</v>
      </c>
      <c r="E128" s="74">
        <f t="shared" si="21"/>
        <v>4915212.511924773</v>
      </c>
      <c r="F128" s="74">
        <f t="shared" si="21"/>
        <v>11765596.742380938</v>
      </c>
      <c r="G128" s="74">
        <f t="shared" si="21"/>
        <v>15206245.500728277</v>
      </c>
      <c r="H128" s="62"/>
      <c r="I128" s="63"/>
      <c r="P128" s="24" t="str">
        <f t="shared" si="20"/>
        <v>Plain</v>
      </c>
      <c r="Q128" s="24">
        <f t="shared" si="20"/>
        <v>614724.6957932478</v>
      </c>
      <c r="R128" s="24">
        <f>+D128</f>
        <v>13910978.807334267</v>
      </c>
    </row>
    <row r="129" ht="15.75" thickBot="1"/>
    <row r="130" spans="1:8" ht="15">
      <c r="A130" s="44" t="s">
        <v>104</v>
      </c>
      <c r="B130" s="89"/>
      <c r="C130" s="84" t="s">
        <v>89</v>
      </c>
      <c r="D130" s="106" t="s">
        <v>93</v>
      </c>
      <c r="E130" s="229" t="s">
        <v>92</v>
      </c>
      <c r="F130" s="234"/>
      <c r="G130" s="235"/>
      <c r="H130" s="104"/>
    </row>
    <row r="131" spans="1:8" ht="15.75" thickBot="1">
      <c r="A131" s="44" t="s">
        <v>105</v>
      </c>
      <c r="B131" s="90"/>
      <c r="C131" s="85" t="s">
        <v>90</v>
      </c>
      <c r="D131" s="107" t="s">
        <v>88</v>
      </c>
      <c r="E131" s="86" t="s">
        <v>48</v>
      </c>
      <c r="F131" s="86" t="s">
        <v>49</v>
      </c>
      <c r="G131" s="94" t="s">
        <v>50</v>
      </c>
      <c r="H131" s="104"/>
    </row>
    <row r="132" spans="1:13" ht="15">
      <c r="A132" s="44" t="s">
        <v>106</v>
      </c>
      <c r="B132" s="75" t="s">
        <v>39</v>
      </c>
      <c r="C132" s="103"/>
      <c r="D132" s="108"/>
      <c r="E132" s="76"/>
      <c r="F132" s="76"/>
      <c r="G132" s="95"/>
      <c r="H132" s="104"/>
      <c r="J132" s="91"/>
      <c r="K132" s="91"/>
      <c r="L132" s="91"/>
      <c r="M132" s="91"/>
    </row>
    <row r="133" spans="1:8" ht="15">
      <c r="A133" s="44" t="s">
        <v>107</v>
      </c>
      <c r="B133" s="77" t="s">
        <v>1</v>
      </c>
      <c r="C133" s="99">
        <f>+B118</f>
        <v>343631.2950476044</v>
      </c>
      <c r="D133" s="99">
        <f>+D118</f>
        <v>12425185.378634935</v>
      </c>
      <c r="E133" s="115">
        <f>+E118</f>
        <v>9453091.84000603</v>
      </c>
      <c r="F133" s="115">
        <f>+F118</f>
        <v>16565326.739387276</v>
      </c>
      <c r="G133" s="187">
        <f>+G118</f>
        <v>24178642.862322602</v>
      </c>
      <c r="H133" s="93"/>
    </row>
    <row r="134" spans="1:8" ht="15">
      <c r="A134" s="44" t="s">
        <v>108</v>
      </c>
      <c r="B134" s="77" t="s">
        <v>3</v>
      </c>
      <c r="C134" s="99">
        <f>+B122</f>
        <v>232821.96329810595</v>
      </c>
      <c r="D134" s="99">
        <f>+D122</f>
        <v>8418488.35041625</v>
      </c>
      <c r="E134" s="78"/>
      <c r="F134" s="78"/>
      <c r="G134" s="83"/>
      <c r="H134" s="92"/>
    </row>
    <row r="135" spans="2:8" ht="15.75" thickBot="1">
      <c r="B135" s="79" t="s">
        <v>2</v>
      </c>
      <c r="C135" s="100">
        <f>+B126</f>
        <v>870933.2704512358</v>
      </c>
      <c r="D135" s="100">
        <f>+D126</f>
        <v>31491623.41654085</v>
      </c>
      <c r="E135" s="80"/>
      <c r="F135" s="80"/>
      <c r="G135" s="96"/>
      <c r="H135" s="92"/>
    </row>
    <row r="136" spans="1:8" ht="15.75" thickBot="1">
      <c r="A136" s="7"/>
      <c r="B136" s="77" t="s">
        <v>91</v>
      </c>
      <c r="C136" s="97">
        <f>+'[8]GDP Current and projected'!$C$101*1000</f>
        <v>14165914.608258214</v>
      </c>
      <c r="D136" s="99"/>
      <c r="E136" s="231">
        <f>+H122*1000</f>
        <v>498548054.95531696</v>
      </c>
      <c r="F136" s="231"/>
      <c r="G136" s="236"/>
      <c r="H136" s="92"/>
    </row>
    <row r="137" spans="1:13" ht="15">
      <c r="A137" s="7"/>
      <c r="B137" s="75" t="s">
        <v>40</v>
      </c>
      <c r="C137" s="98"/>
      <c r="D137" s="98"/>
      <c r="E137" s="82"/>
      <c r="F137" s="82"/>
      <c r="G137" s="81"/>
      <c r="H137" s="105"/>
      <c r="J137" s="91"/>
      <c r="K137" s="91"/>
      <c r="L137" s="91"/>
      <c r="M137" s="91"/>
    </row>
    <row r="138" spans="1:8" ht="15">
      <c r="A138" s="7"/>
      <c r="B138" s="77" t="s">
        <v>1</v>
      </c>
      <c r="C138" s="99">
        <f>+B119</f>
        <v>1385358.3594794679</v>
      </c>
      <c r="D138" s="99">
        <f>+D119</f>
        <v>31226290.064879756</v>
      </c>
      <c r="E138" s="115">
        <f>+E119</f>
        <v>10903912.831559964</v>
      </c>
      <c r="F138" s="115">
        <f>+F119</f>
        <v>12665169.450143596</v>
      </c>
      <c r="G138" s="187">
        <f>+G119</f>
        <v>16964231.13259389</v>
      </c>
      <c r="H138" s="93"/>
    </row>
    <row r="139" spans="1:8" ht="15">
      <c r="A139" s="7"/>
      <c r="B139" s="77" t="s">
        <v>3</v>
      </c>
      <c r="C139" s="99">
        <f>+B123</f>
        <v>351270.36237756687</v>
      </c>
      <c r="D139" s="99">
        <f>+D123</f>
        <v>7917713.241300794</v>
      </c>
      <c r="E139" s="78"/>
      <c r="F139" s="78"/>
      <c r="G139" s="83"/>
      <c r="H139" s="92"/>
    </row>
    <row r="140" spans="2:8" ht="15.75" thickBot="1">
      <c r="B140" s="79" t="s">
        <v>2</v>
      </c>
      <c r="C140" s="100">
        <f>+B127</f>
        <v>1691411.178830704</v>
      </c>
      <c r="D140" s="100">
        <f>+D127</f>
        <v>38124789.68185022</v>
      </c>
      <c r="E140" s="80"/>
      <c r="F140" s="80"/>
      <c r="G140" s="96"/>
      <c r="H140" s="92"/>
    </row>
    <row r="141" spans="2:8" ht="15.75" thickBot="1">
      <c r="B141" s="77" t="s">
        <v>91</v>
      </c>
      <c r="C141" s="101">
        <f>+'[8]GDP Current and projected'!$C$102*1000</f>
        <v>31328362.818796355</v>
      </c>
      <c r="D141" s="109"/>
      <c r="E141" s="231">
        <f>+H123*1000</f>
        <v>706148367.9970729</v>
      </c>
      <c r="F141" s="231"/>
      <c r="G141" s="236"/>
      <c r="H141" s="92"/>
    </row>
    <row r="142" spans="2:13" ht="15">
      <c r="B142" s="75" t="s">
        <v>0</v>
      </c>
      <c r="C142" s="98"/>
      <c r="D142" s="99"/>
      <c r="E142" s="78"/>
      <c r="F142" s="78"/>
      <c r="G142" s="83"/>
      <c r="H142" s="105"/>
      <c r="J142" s="91"/>
      <c r="K142" s="91"/>
      <c r="L142" s="91"/>
      <c r="M142" s="91"/>
    </row>
    <row r="143" spans="2:8" ht="15">
      <c r="B143" s="77" t="s">
        <v>1</v>
      </c>
      <c r="C143" s="99">
        <f>+B120</f>
        <v>148479.04564572853</v>
      </c>
      <c r="D143" s="99">
        <f>+D120</f>
        <v>3360022.5783114387</v>
      </c>
      <c r="E143" s="115">
        <f>+E120</f>
        <v>1187207.9776700414</v>
      </c>
      <c r="F143" s="115">
        <f>+F120</f>
        <v>2841832.429567408</v>
      </c>
      <c r="G143" s="187">
        <f>+G120</f>
        <v>3672878.0139364363</v>
      </c>
      <c r="H143" s="93"/>
    </row>
    <row r="144" spans="2:8" ht="15">
      <c r="B144" s="77" t="s">
        <v>3</v>
      </c>
      <c r="C144" s="99">
        <f>+B124</f>
        <v>119146.1945993279</v>
      </c>
      <c r="D144" s="99">
        <f>+D124</f>
        <v>2696231.6617310983</v>
      </c>
      <c r="E144" s="78"/>
      <c r="F144" s="78"/>
      <c r="G144" s="83"/>
      <c r="H144" s="92"/>
    </row>
    <row r="145" spans="2:8" ht="15.75" thickBot="1">
      <c r="B145" s="79" t="s">
        <v>2</v>
      </c>
      <c r="C145" s="100">
        <f>+B128</f>
        <v>614724.6957932478</v>
      </c>
      <c r="D145" s="100">
        <f>+D128</f>
        <v>13910978.807334267</v>
      </c>
      <c r="E145" s="80"/>
      <c r="F145" s="80"/>
      <c r="G145" s="96"/>
      <c r="H145" s="92"/>
    </row>
    <row r="146" spans="2:8" ht="15.75" thickBot="1">
      <c r="B146" s="79" t="s">
        <v>91</v>
      </c>
      <c r="C146" s="102">
        <f>+'[8]GDP Current and projected'!$C$103*1000</f>
        <v>13736871.080673803</v>
      </c>
      <c r="D146" s="109"/>
      <c r="E146" s="231">
        <f>+H124*1000</f>
        <v>310860005.7717659</v>
      </c>
      <c r="F146" s="232"/>
      <c r="G146" s="233"/>
      <c r="H146" s="92"/>
    </row>
    <row r="147" spans="2:4" ht="15">
      <c r="B147" s="25"/>
      <c r="C147" s="25"/>
      <c r="D147" s="25"/>
    </row>
    <row r="150" spans="1:3" ht="15">
      <c r="A150" s="111" t="s">
        <v>95</v>
      </c>
      <c r="B150" s="110"/>
      <c r="C150" s="110"/>
    </row>
    <row r="151" ht="15">
      <c r="B151" s="116" t="s">
        <v>59</v>
      </c>
    </row>
    <row r="152" spans="1:8" ht="15">
      <c r="A152" s="2" t="s">
        <v>9</v>
      </c>
      <c r="B152" s="13">
        <f>+B40</f>
        <v>339339.7035169873</v>
      </c>
      <c r="H152" s="13"/>
    </row>
    <row r="153" spans="1:8" ht="15">
      <c r="A153" s="2" t="s">
        <v>6</v>
      </c>
      <c r="B153" s="13">
        <f>+C40</f>
        <v>2238.7115610046385</v>
      </c>
      <c r="H153" s="13"/>
    </row>
    <row r="154" spans="1:8" ht="15">
      <c r="A154" s="2" t="s">
        <v>5</v>
      </c>
      <c r="B154" s="13">
        <f>+D40</f>
        <v>7744.4417647995</v>
      </c>
      <c r="H154" s="13"/>
    </row>
    <row r="155" spans="1:2" ht="15">
      <c r="A155" s="2" t="s">
        <v>7</v>
      </c>
      <c r="B155" s="13">
        <f>+E40</f>
        <v>1886459.6267606933</v>
      </c>
    </row>
    <row r="156" spans="1:2" ht="15">
      <c r="A156" s="2" t="s">
        <v>29</v>
      </c>
      <c r="B156" s="13">
        <f>+F40</f>
        <v>1155685.9895038086</v>
      </c>
    </row>
    <row r="157" spans="1:2" ht="15">
      <c r="A157" s="2" t="s">
        <v>96</v>
      </c>
      <c r="B157" s="13">
        <f>+G40</f>
        <v>105949.5970687619</v>
      </c>
    </row>
    <row r="158" spans="1:2" ht="15">
      <c r="A158" s="2" t="s">
        <v>10</v>
      </c>
      <c r="B158" s="13">
        <f>+H40</f>
        <v>294906.2282978711</v>
      </c>
    </row>
    <row r="159" spans="1:2" ht="15">
      <c r="A159" s="2" t="s">
        <v>4</v>
      </c>
      <c r="B159" s="13">
        <f>+I40</f>
        <v>191502.20269152345</v>
      </c>
    </row>
    <row r="160" spans="1:2" ht="15">
      <c r="A160" s="2" t="s">
        <v>31</v>
      </c>
      <c r="B160" s="13">
        <f>+J40</f>
        <v>645127.3027237304</v>
      </c>
    </row>
    <row r="161" spans="1:2" ht="15">
      <c r="A161" s="2" t="s">
        <v>97</v>
      </c>
      <c r="B161" s="13">
        <f>+K40</f>
        <v>288212.43279468245</v>
      </c>
    </row>
    <row r="162" spans="1:11" ht="15">
      <c r="A162" s="2" t="s">
        <v>8</v>
      </c>
      <c r="B162" s="13">
        <f>+L40</f>
        <v>1765334.9814129884</v>
      </c>
      <c r="K162" s="36"/>
    </row>
    <row r="163" ht="15">
      <c r="K163" s="36"/>
    </row>
    <row r="165" spans="1:47" ht="15">
      <c r="A165" s="111" t="s">
        <v>99</v>
      </c>
      <c r="B165" s="110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  <c r="AA165" s="110"/>
      <c r="AB165" s="110"/>
      <c r="AC165" s="110"/>
      <c r="AD165" s="110"/>
      <c r="AE165" s="110"/>
      <c r="AF165" s="110"/>
      <c r="AG165" s="110"/>
      <c r="AH165" s="110"/>
      <c r="AI165" s="110"/>
      <c r="AJ165" s="110"/>
      <c r="AK165" s="110"/>
      <c r="AL165" s="110"/>
      <c r="AM165" s="110"/>
      <c r="AN165" s="110"/>
      <c r="AO165" s="110"/>
      <c r="AP165" s="110"/>
      <c r="AQ165" s="110"/>
      <c r="AR165" s="110"/>
      <c r="AS165" s="110"/>
      <c r="AT165" s="110"/>
      <c r="AU165" s="110"/>
    </row>
    <row r="166" spans="2:47" ht="15">
      <c r="B166" s="112" t="s">
        <v>59</v>
      </c>
      <c r="C166" s="38">
        <v>2006</v>
      </c>
      <c r="D166" s="38">
        <v>2007</v>
      </c>
      <c r="E166" s="38">
        <v>2008</v>
      </c>
      <c r="F166" s="38">
        <v>2009</v>
      </c>
      <c r="G166" s="38">
        <v>2010</v>
      </c>
      <c r="H166" s="38">
        <v>2011</v>
      </c>
      <c r="I166" s="38">
        <v>2012</v>
      </c>
      <c r="J166" s="38">
        <v>2013</v>
      </c>
      <c r="K166" s="38">
        <v>2014</v>
      </c>
      <c r="L166" s="38">
        <v>2015</v>
      </c>
      <c r="M166" s="38">
        <v>2016</v>
      </c>
      <c r="N166" s="38">
        <v>2017</v>
      </c>
      <c r="O166" s="38">
        <v>2018</v>
      </c>
      <c r="P166" s="38">
        <v>2019</v>
      </c>
      <c r="Q166" s="38">
        <v>2020</v>
      </c>
      <c r="R166" s="38">
        <v>2021</v>
      </c>
      <c r="S166" s="38">
        <v>2022</v>
      </c>
      <c r="T166" s="38">
        <v>2023</v>
      </c>
      <c r="U166" s="38">
        <v>2024</v>
      </c>
      <c r="V166" s="38">
        <v>2025</v>
      </c>
      <c r="W166" s="38">
        <v>2026</v>
      </c>
      <c r="X166" s="38">
        <v>2027</v>
      </c>
      <c r="Y166" s="38">
        <v>2028</v>
      </c>
      <c r="Z166" s="38">
        <v>2029</v>
      </c>
      <c r="AA166" s="38">
        <v>2030</v>
      </c>
      <c r="AB166" s="38">
        <v>2031</v>
      </c>
      <c r="AC166" s="38">
        <v>2032</v>
      </c>
      <c r="AD166" s="38">
        <v>2033</v>
      </c>
      <c r="AE166" s="38">
        <v>2034</v>
      </c>
      <c r="AF166" s="38">
        <v>2035</v>
      </c>
      <c r="AG166" s="38">
        <v>2036</v>
      </c>
      <c r="AH166" s="38">
        <v>2037</v>
      </c>
      <c r="AI166" s="38">
        <v>2038</v>
      </c>
      <c r="AJ166" s="38">
        <v>2039</v>
      </c>
      <c r="AK166" s="38">
        <v>2040</v>
      </c>
      <c r="AL166" s="38">
        <v>2041</v>
      </c>
      <c r="AM166" s="38">
        <v>2042</v>
      </c>
      <c r="AN166" s="38">
        <v>2043</v>
      </c>
      <c r="AO166" s="38">
        <v>2044</v>
      </c>
      <c r="AP166" s="38">
        <v>2045</v>
      </c>
      <c r="AQ166" s="38">
        <v>2046</v>
      </c>
      <c r="AR166" s="38">
        <v>2047</v>
      </c>
      <c r="AS166" s="38">
        <v>2048</v>
      </c>
      <c r="AT166" s="38">
        <v>2049</v>
      </c>
      <c r="AU166" s="38">
        <v>2050</v>
      </c>
    </row>
    <row r="167" spans="1:47" ht="15">
      <c r="A167" s="2" t="s">
        <v>9</v>
      </c>
      <c r="B167" s="25">
        <f>+B152*'[8]GDP Current and projected'!$C$70/1000</f>
        <v>30644.982392492264</v>
      </c>
      <c r="C167" s="25">
        <f>+B167*(1+'[8]GDP Current and projected'!D133)*(1+'[8]Population projections'!F22)</f>
        <v>32141.60672008561</v>
      </c>
      <c r="D167" s="25">
        <f>+C167*(1+'[8]GDP Current and projected'!E133)*(1+'[8]Population projections'!G22)</f>
        <v>33711.3224382778</v>
      </c>
      <c r="E167" s="25">
        <f>+D167*(1+'[8]GDP Current and projected'!F133)*(1+'[8]Population projections'!H22)</f>
        <v>35357.699147857194</v>
      </c>
      <c r="F167" s="25">
        <f>+E167*(1+'[8]GDP Current and projected'!G133)*(1+'[8]Population projections'!I22)</f>
        <v>37084.48077999066</v>
      </c>
      <c r="G167" s="25">
        <f>+F167*(1+'[8]GDP Current and projected'!H133)*(1+'[8]Population projections'!J22)</f>
        <v>38895.59411008345</v>
      </c>
      <c r="H167" s="25">
        <f>+G167*(1+'[8]GDP Current and projected'!I133)*(1+'[8]Population projections'!K22)</f>
        <v>40795.157687434665</v>
      </c>
      <c r="I167" s="25">
        <f>+H167*(1+'[8]GDP Current and projected'!J133)*(1+'[8]Population projections'!L22)</f>
        <v>42787.491200994766</v>
      </c>
      <c r="J167" s="25">
        <f>+I167*(1+'[8]GDP Current and projected'!K133)*(1+'[8]Population projections'!M22)</f>
        <v>44877.12530252334</v>
      </c>
      <c r="K167" s="25">
        <f>+J167*(1+'[8]GDP Current and projected'!L133)*(1+'[8]Population projections'!N22)</f>
        <v>47068.81190948532</v>
      </c>
      <c r="L167" s="25">
        <f>+K167*(1+'[8]GDP Current and projected'!M133)*(1+'[8]Population projections'!O22)</f>
        <v>49367.53501111482</v>
      </c>
      <c r="M167" s="25">
        <f>+L167*(1+'[8]GDP Current and projected'!N133)*(1+'[8]Population projections'!P22)</f>
        <v>51778.52200222013</v>
      </c>
      <c r="N167" s="25">
        <f>+M167*(1+'[8]GDP Current and projected'!O133)*(1+'[8]Population projections'!Q22)</f>
        <v>54307.25557050356</v>
      </c>
      <c r="O167" s="25">
        <f>+N167*(1+'[8]GDP Current and projected'!P133)*(1+'[8]Population projections'!R22)</f>
        <v>56959.48616442804</v>
      </c>
      <c r="P167" s="25">
        <f>+O167*(1+'[8]GDP Current and projected'!Q133)*(1+'[8]Population projections'!S22)</f>
        <v>59741.245069983306</v>
      </c>
      <c r="Q167" s="25">
        <f>+P167*(1+'[8]GDP Current and projected'!R133)*(1+'[8]Population projections'!T22)</f>
        <v>62658.858126088606</v>
      </c>
      <c r="R167" s="25">
        <f>+Q167*(1+'[8]GDP Current and projected'!S133)*(1+'[8]Population projections'!U22)</f>
        <v>65718.96010982146</v>
      </c>
      <c r="S167" s="25">
        <f>+R167*(1+'[8]GDP Current and projected'!T133)*(1+'[8]Population projections'!V22)</f>
        <v>68928.50982418486</v>
      </c>
      <c r="T167" s="25">
        <f>+S167*(1+'[8]GDP Current and projected'!U133)*(1+'[8]Population projections'!W22)</f>
        <v>72294.8059227235</v>
      </c>
      <c r="U167" s="25">
        <f>+T167*(1+'[8]GDP Current and projected'!V133)*(1+'[8]Population projections'!X22)</f>
        <v>75825.50350697452</v>
      </c>
      <c r="V167" s="25">
        <f>+U167*(1+'[8]GDP Current and projected'!W133)*(1+'[8]Population projections'!Y22)</f>
        <v>79528.6315344964</v>
      </c>
      <c r="W167" s="25">
        <f>+V167*(1+'[8]GDP Current and projected'!X133)*(1+'[8]Population projections'!Z22)</f>
        <v>83412.61107706236</v>
      </c>
      <c r="X167" s="25">
        <f>+W167*(1+'[8]GDP Current and projected'!Y133)*(1+'[8]Population projections'!AA22)</f>
        <v>87486.27447053841</v>
      </c>
      <c r="Y167" s="25">
        <f>+X167*(1+'[8]GDP Current and projected'!Z133)*(1+'[8]Population projections'!AB22)</f>
        <v>91758.88539999332</v>
      </c>
      <c r="Z167" s="25">
        <f>+Y167*(1+'[8]GDP Current and projected'!AA133)*(1+'[8]Population projections'!AC22)</f>
        <v>96240.15996571552</v>
      </c>
      <c r="AA167" s="25">
        <f>+Z167*(1+'[8]GDP Current and projected'!AB133)*(1+'[8]Population projections'!AD22)</f>
        <v>100940.28877804117</v>
      </c>
      <c r="AB167" s="25">
        <f>+AA167*(1+'[8]GDP Current and projected'!AC133)*(1+'[8]Population projections'!AE22)</f>
        <v>105869.96013123875</v>
      </c>
      <c r="AC167" s="25">
        <f>+AB167*(1+'[8]GDP Current and projected'!AD133)*(1+'[8]Population projections'!AF22)</f>
        <v>111040.38430914812</v>
      </c>
      <c r="AD167" s="25">
        <f>+AC167*(1+'[8]GDP Current and projected'!AE133)*(1+'[8]Population projections'!AG22)</f>
        <v>116463.31907784617</v>
      </c>
      <c r="AE167" s="25">
        <f>+AD167*(1+'[8]GDP Current and projected'!AF133)*(1+'[8]Population projections'!AH22)</f>
        <v>122151.09642331048</v>
      </c>
      <c r="AF167" s="25">
        <f>+AE167*(1+'[8]GDP Current and projected'!AG133)*(1+'[8]Population projections'!AI22)</f>
        <v>128116.65059488392</v>
      </c>
      <c r="AG167" s="25">
        <f>+AF167*(1+'[8]GDP Current and projected'!AH133)*(1+'[8]Population projections'!AJ22)</f>
        <v>134373.54751831156</v>
      </c>
      <c r="AH167" s="25">
        <f>+AG167*(1+'[8]GDP Current and projected'!AI133)*(1+'[8]Population projections'!AK22)</f>
        <v>140936.0156452371</v>
      </c>
      <c r="AI167" s="25">
        <f>+AH167*(1+'[8]GDP Current and projected'!AJ133)*(1+'[8]Population projections'!AL22)</f>
        <v>147818.97830931135</v>
      </c>
      <c r="AJ167" s="25">
        <f>+AI167*(1+'[8]GDP Current and projected'!AK133)*(1+'[8]Population projections'!AM22)</f>
        <v>155038.08766249233</v>
      </c>
      <c r="AK167" s="25">
        <f>+AJ167*(1+'[8]GDP Current and projected'!AL133)*(1+'[8]Population projections'!AN22)</f>
        <v>162609.76026870927</v>
      </c>
      <c r="AL167" s="25">
        <f>+AK167*(1+'[8]GDP Current and projected'!AM133)*(1+'[8]Population projections'!AO22)</f>
        <v>170551.2144358324</v>
      </c>
      <c r="AM167" s="25">
        <f>+AL167*(1+'[8]GDP Current and projected'!AN133)*(1+'[8]Population projections'!AP22)</f>
        <v>178880.5093708424</v>
      </c>
      <c r="AN167" s="25">
        <f>+AM167*(1+'[8]GDP Current and projected'!AO133)*(1+'[8]Population projections'!AQ22)</f>
        <v>187616.58624724095</v>
      </c>
      <c r="AO167" s="25">
        <f>+AN167*(1+'[8]GDP Current and projected'!AP133)*(1+'[8]Population projections'!AR22)</f>
        <v>196779.3112780906</v>
      </c>
      <c r="AP167" s="25">
        <f>+AO167*(1+'[8]GDP Current and projected'!AQ133)*(1+'[8]Population projections'!AS22)</f>
        <v>206389.52089263438</v>
      </c>
      <c r="AQ167" s="25">
        <f>+AP167*(1+'[8]GDP Current and projected'!AR133)*(1+'[8]Population projections'!AT22)</f>
        <v>216469.0691192284</v>
      </c>
      <c r="AR167" s="25">
        <f>+AQ167*(1+'[8]GDP Current and projected'!AS133)*(1+'[8]Population projections'!AU22)</f>
        <v>227040.87728233877</v>
      </c>
      <c r="AS167" s="25">
        <f>+AR167*(1+'[8]GDP Current and projected'!AT133)*(1+'[8]Population projections'!AV22)</f>
        <v>238128.98612661505</v>
      </c>
      <c r="AT167" s="25">
        <f>+AS167*(1+'[8]GDP Current and projected'!AU133)*(1+'[8]Population projections'!AW22)</f>
        <v>249758.6104865736</v>
      </c>
      <c r="AU167" s="25">
        <f>+AT167*(1+'[8]GDP Current and projected'!AV133)*(1+'[8]Population projections'!AX22)</f>
        <v>261956.19662621166</v>
      </c>
    </row>
    <row r="168" spans="1:47" ht="15">
      <c r="A168" s="2" t="s">
        <v>6</v>
      </c>
      <c r="B168" s="25">
        <f>+B153*'[8]GDP Current and projected'!$C$71/1000</f>
        <v>2489.6164218008953</v>
      </c>
      <c r="C168" s="25">
        <f>+B168*(1+'[8]GDP Current and projected'!D134)*(1+'[8]Population projections'!F23)</f>
        <v>2654.211187487207</v>
      </c>
      <c r="D168" s="25">
        <f>+C168*(1+'[8]GDP Current and projected'!E134)*(1+'[8]Population projections'!G23)</f>
        <v>2829.6877246199547</v>
      </c>
      <c r="E168" s="25">
        <f>+D168*(1+'[8]GDP Current and projected'!F134)*(1+'[8]Population projections'!H23)</f>
        <v>3016.7654543138924</v>
      </c>
      <c r="F168" s="25">
        <f>+E168*(1+'[8]GDP Current and projected'!G134)*(1+'[8]Population projections'!I23)</f>
        <v>3216.21136041222</v>
      </c>
      <c r="G168" s="25">
        <f>+F168*(1+'[8]GDP Current and projected'!H134)*(1+'[8]Population projections'!J23)</f>
        <v>3428.843133977473</v>
      </c>
      <c r="H168" s="25">
        <f>+G168*(1+'[8]GDP Current and projected'!I134)*(1+'[8]Population projections'!K23)</f>
        <v>3655.5325256725587</v>
      </c>
      <c r="I168" s="25">
        <f>+H168*(1+'[8]GDP Current and projected'!J134)*(1+'[8]Population projections'!L23)</f>
        <v>3897.208919776086</v>
      </c>
      <c r="J168" s="25">
        <f>+I168*(1+'[8]GDP Current and projected'!K134)*(1+'[8]Population projections'!M23)</f>
        <v>4154.863144484783</v>
      </c>
      <c r="K168" s="25">
        <f>+J168*(1+'[8]GDP Current and projected'!L134)*(1+'[8]Population projections'!N23)</f>
        <v>4429.551534124534</v>
      </c>
      <c r="L168" s="25">
        <f>+K168*(1+'[8]GDP Current and projected'!M134)*(1+'[8]Population projections'!O23)</f>
        <v>4722.400259924342</v>
      </c>
      <c r="M168" s="25">
        <f>+L168*(1+'[8]GDP Current and projected'!N134)*(1+'[8]Population projections'!P23)</f>
        <v>5034.609947108591</v>
      </c>
      <c r="N168" s="25">
        <f>+M168*(1+'[8]GDP Current and projected'!O134)*(1+'[8]Population projections'!Q23)</f>
        <v>5367.460597236806</v>
      </c>
      <c r="O168" s="25">
        <f>+N168*(1+'[8]GDP Current and projected'!P134)*(1+'[8]Population projections'!R23)</f>
        <v>5722.316835971624</v>
      </c>
      <c r="P168" s="25">
        <f>+O168*(1+'[8]GDP Current and projected'!Q134)*(1+'[8]Population projections'!S23)</f>
        <v>6100.6335077898</v>
      </c>
      <c r="Q168" s="25">
        <f>+P168*(1+'[8]GDP Current and projected'!R134)*(1+'[8]Population projections'!T23)</f>
        <v>6503.961640573552</v>
      </c>
      <c r="R168" s="25">
        <f>+Q168*(1+'[8]GDP Current and projected'!S134)*(1+'[8]Population projections'!U23)</f>
        <v>6933.954804535972</v>
      </c>
      <c r="S168" s="25">
        <f>+R168*(1+'[8]GDP Current and projected'!T134)*(1+'[8]Population projections'!V23)</f>
        <v>7392.375891550855</v>
      </c>
      <c r="T168" s="25">
        <f>+S168*(1+'[8]GDP Current and projected'!U134)*(1+'[8]Population projections'!W23)</f>
        <v>7881.104342681011</v>
      </c>
      <c r="U168" s="25">
        <f>+T168*(1+'[8]GDP Current and projected'!V134)*(1+'[8]Population projections'!X23)</f>
        <v>8402.14385353651</v>
      </c>
      <c r="V168" s="25">
        <f>+U168*(1+'[8]GDP Current and projected'!W134)*(1+'[8]Population projections'!Y23)</f>
        <v>8957.630589053442</v>
      </c>
      <c r="W168" s="25">
        <f>+V168*(1+'[8]GDP Current and projected'!X134)*(1+'[8]Population projections'!Z23)</f>
        <v>9549.841941372239</v>
      </c>
      <c r="X168" s="25">
        <f>+W168*(1+'[8]GDP Current and projected'!Y134)*(1+'[8]Population projections'!AA23)</f>
        <v>10181.205866721211</v>
      </c>
      <c r="Y168" s="25">
        <f>+X168*(1+'[8]GDP Current and projected'!Z134)*(1+'[8]Population projections'!AB23)</f>
        <v>10854.310839584816</v>
      </c>
      <c r="Z168" s="25">
        <f>+Y168*(1+'[8]GDP Current and projected'!AA134)*(1+'[8]Population projections'!AC23)</f>
        <v>11571.916464966867</v>
      </c>
      <c r="AA168" s="25">
        <f>+Z168*(1+'[8]GDP Current and projected'!AB134)*(1+'[8]Population projections'!AD23)</f>
        <v>12336.96479225699</v>
      </c>
      <c r="AB168" s="25">
        <f>+AA168*(1+'[8]GDP Current and projected'!AC134)*(1+'[8]Population projections'!AE23)</f>
        <v>13152.59237708508</v>
      </c>
      <c r="AC168" s="25">
        <f>+AB168*(1+'[8]GDP Current and projected'!AD134)*(1+'[8]Population projections'!AF23)</f>
        <v>14022.143140615117</v>
      </c>
      <c r="AD168" s="25">
        <f>+AC168*(1+'[8]GDP Current and projected'!AE134)*(1+'[8]Population projections'!AG23)</f>
        <v>14949.182078999034</v>
      </c>
      <c r="AE168" s="25">
        <f>+AD168*(1+'[8]GDP Current and projected'!AF134)*(1+'[8]Population projections'!AH23)</f>
        <v>15937.50987919686</v>
      </c>
      <c r="AF168" s="25">
        <f>+AE168*(1+'[8]GDP Current and projected'!AG134)*(1+'[8]Population projections'!AI23)</f>
        <v>16991.178501085265</v>
      </c>
      <c r="AG168" s="25">
        <f>+AF168*(1+'[8]GDP Current and projected'!AH134)*(1+'[8]Population projections'!AJ23)</f>
        <v>18114.50778973826</v>
      </c>
      <c r="AH168" s="25">
        <f>+AG168*(1+'[8]GDP Current and projected'!AI134)*(1+'[8]Population projections'!AK23)</f>
        <v>19312.103185987333</v>
      </c>
      <c r="AI168" s="25">
        <f>+AH168*(1+'[8]GDP Current and projected'!AJ134)*(1+'[8]Population projections'!AL23)</f>
        <v>20588.874607870923</v>
      </c>
      <c r="AJ168" s="25">
        <f>+AI168*(1+'[8]GDP Current and projected'!AK134)*(1+'[8]Population projections'!AM23)</f>
        <v>21950.056580383785</v>
      </c>
      <c r="AK168" s="25">
        <f>+AJ168*(1+'[8]GDP Current and projected'!AL134)*(1+'[8]Population projections'!AN23)</f>
        <v>23401.229696054408</v>
      </c>
      <c r="AL168" s="25">
        <f>+AK168*(1+'[8]GDP Current and projected'!AM134)*(1+'[8]Population projections'!AO23)</f>
        <v>24948.343494334807</v>
      </c>
      <c r="AM168" s="25">
        <f>+AL168*(1+'[8]GDP Current and projected'!AN134)*(1+'[8]Population projections'!AP23)</f>
        <v>26597.740853604017</v>
      </c>
      <c r="AN168" s="25">
        <f>+AM168*(1+'[8]GDP Current and projected'!AO134)*(1+'[8]Population projections'!AQ23)</f>
        <v>28356.183995787913</v>
      </c>
      <c r="AO168" s="25">
        <f>+AN168*(1+'[8]GDP Current and projected'!AP134)*(1+'[8]Population projections'!AR23)</f>
        <v>30230.882210209442</v>
      </c>
      <c r="AP168" s="25">
        <f>+AO168*(1+'[8]GDP Current and projected'!AQ134)*(1+'[8]Population projections'!AS23)</f>
        <v>32229.52141033192</v>
      </c>
      <c r="AQ168" s="25">
        <f>+AP168*(1+'[8]GDP Current and projected'!AR134)*(1+'[8]Population projections'!AT23)</f>
        <v>34360.29564457248</v>
      </c>
      <c r="AR168" s="25">
        <f>+AQ168*(1+'[8]GDP Current and projected'!AS134)*(1+'[8]Population projections'!AU23)</f>
        <v>36631.94069037428</v>
      </c>
      <c r="AS168" s="25">
        <f>+AR168*(1+'[8]GDP Current and projected'!AT134)*(1+'[8]Population projections'!AV23)</f>
        <v>39053.76986926665</v>
      </c>
      <c r="AT168" s="25">
        <f>+AS168*(1+'[8]GDP Current and projected'!AU134)*(1+'[8]Population projections'!AW23)</f>
        <v>41635.71222974854</v>
      </c>
      <c r="AU168" s="25">
        <f>+AT168*(1+'[8]GDP Current and projected'!AV134)*(1+'[8]Population projections'!AX23)</f>
        <v>44388.3532545378</v>
      </c>
    </row>
    <row r="169" spans="1:47" ht="15">
      <c r="A169" s="2" t="s">
        <v>5</v>
      </c>
      <c r="B169" s="25">
        <f>+B154*'[8]GDP Current and projected'!$C$72/1000</f>
        <v>1792.546496557566</v>
      </c>
      <c r="C169" s="25">
        <f>+B169*(1+'[8]GDP Current and projected'!D135)*(1+'[8]Population projections'!F24)</f>
        <v>1846.226542080103</v>
      </c>
      <c r="D169" s="25">
        <f>+C169*(1+'[8]GDP Current and projected'!E135)*(1+'[8]Population projections'!G24)</f>
        <v>1901.5141036658695</v>
      </c>
      <c r="E169" s="25">
        <f>+D169*(1+'[8]GDP Current and projected'!F135)*(1+'[8]Population projections'!H24)</f>
        <v>1958.4573203927732</v>
      </c>
      <c r="F169" s="25">
        <f>+E169*(1+'[8]GDP Current and projected'!G135)*(1+'[8]Population projections'!I24)</f>
        <v>2017.1057729235854</v>
      </c>
      <c r="G169" s="25">
        <f>+F169*(1+'[8]GDP Current and projected'!H135)*(1+'[8]Population projections'!J24)</f>
        <v>2077.5105266759983</v>
      </c>
      <c r="H169" s="25">
        <f>+G169*(1+'[8]GDP Current and projected'!I135)*(1+'[8]Population projections'!K24)</f>
        <v>2139.724176285469</v>
      </c>
      <c r="I169" s="25">
        <f>+H169*(1+'[8]GDP Current and projected'!J135)*(1+'[8]Population projections'!L24)</f>
        <v>2203.800891399558</v>
      </c>
      <c r="J169" s="25">
        <f>+I169*(1+'[8]GDP Current and projected'!K135)*(1+'[8]Population projections'!M24)</f>
        <v>2269.7964638436324</v>
      </c>
      <c r="K169" s="25">
        <f>+J169*(1+'[8]GDP Current and projected'!L135)*(1+'[8]Population projections'!N24)</f>
        <v>2337.76835619901</v>
      </c>
      <c r="L169" s="25">
        <f>+K169*(1+'[8]GDP Current and projected'!M135)*(1+'[8]Population projections'!O24)</f>
        <v>2407.7757518358353</v>
      </c>
      <c r="M169" s="25">
        <f>+L169*(1+'[8]GDP Current and projected'!N135)*(1+'[8]Population projections'!P24)</f>
        <v>2479.879606444249</v>
      </c>
      <c r="N169" s="25">
        <f>+M169*(1+'[8]GDP Current and projected'!O135)*(1+'[8]Population projections'!Q24)</f>
        <v>2554.1427011087303</v>
      </c>
      <c r="O169" s="25">
        <f>+N169*(1+'[8]GDP Current and projected'!P135)*(1+'[8]Population projections'!R24)</f>
        <v>2630.629696971808</v>
      </c>
      <c r="P169" s="25">
        <f>+O169*(1+'[8]GDP Current and projected'!Q135)*(1+'[8]Population projections'!S24)</f>
        <v>2709.40719153475</v>
      </c>
      <c r="Q169" s="25">
        <f>+P169*(1+'[8]GDP Current and projected'!R135)*(1+'[8]Population projections'!T24)</f>
        <v>2790.5437766442474</v>
      </c>
      <c r="R169" s="25">
        <f>+Q169*(1+'[8]GDP Current and projected'!S135)*(1+'[8]Population projections'!U24)</f>
        <v>2874.1100982155804</v>
      </c>
      <c r="S169" s="25">
        <f>+R169*(1+'[8]GDP Current and projected'!T135)*(1+'[8]Population projections'!V24)</f>
        <v>2960.1789177442683</v>
      </c>
      <c r="T169" s="25">
        <f>+S169*(1+'[8]GDP Current and projected'!U135)*(1+'[8]Population projections'!W24)</f>
        <v>3048.825175659768</v>
      </c>
      <c r="U169" s="25">
        <f>+T169*(1+'[8]GDP Current and projected'!V135)*(1+'[8]Population projections'!X24)</f>
        <v>3140.1260565763696</v>
      </c>
      <c r="V169" s="25">
        <f>+U169*(1+'[8]GDP Current and projected'!W135)*(1+'[8]Population projections'!Y24)</f>
        <v>3234.1610564981197</v>
      </c>
      <c r="W169" s="25">
        <f>+V169*(1+'[8]GDP Current and projected'!X135)*(1+'[8]Population projections'!Z24)</f>
        <v>3331.012052036277</v>
      </c>
      <c r="X169" s="25">
        <f>+W169*(1+'[8]GDP Current and projected'!Y135)*(1+'[8]Population projections'!AA24)</f>
        <v>3430.7633716995683</v>
      </c>
      <c r="Y169" s="25">
        <f>+X169*(1+'[8]GDP Current and projected'!Z135)*(1+'[8]Population projections'!AB24)</f>
        <v>3533.501869319327</v>
      </c>
      <c r="Z169" s="25">
        <f>+Y169*(1+'[8]GDP Current and projected'!AA135)*(1+'[8]Population projections'!AC24)</f>
        <v>3639.316999673432</v>
      </c>
      <c r="AA169" s="25">
        <f>+Z169*(1+'[8]GDP Current and projected'!AB135)*(1+'[8]Population projections'!AD24)</f>
        <v>3748.3008963749025</v>
      </c>
      <c r="AB169" s="25">
        <f>+AA169*(1+'[8]GDP Current and projected'!AC135)*(1+'[8]Population projections'!AE24)</f>
        <v>3860.5484520929695</v>
      </c>
      <c r="AC169" s="25">
        <f>+AB169*(1+'[8]GDP Current and projected'!AD135)*(1+'[8]Population projections'!AF24)</f>
        <v>3976.157401176458</v>
      </c>
      <c r="AD169" s="25">
        <f>+AC169*(1+'[8]GDP Current and projected'!AE135)*(1+'[8]Population projections'!AG24)</f>
        <v>4095.228404751438</v>
      </c>
      <c r="AE169" s="25">
        <f>+AD169*(1+'[8]GDP Current and projected'!AF135)*(1+'[8]Population projections'!AH24)</f>
        <v>4217.865138367227</v>
      </c>
      <c r="AF169" s="25">
        <f>+AE169*(1+'[8]GDP Current and projected'!AG135)*(1+'[8]Population projections'!AI24)</f>
        <v>4344.174382267056</v>
      </c>
      <c r="AG169" s="25">
        <f>+AF169*(1+'[8]GDP Current and projected'!AH135)*(1+'[8]Population projections'!AJ24)</f>
        <v>4474.266114362021</v>
      </c>
      <c r="AH169" s="25">
        <f>+AG169*(1+'[8]GDP Current and projected'!AI135)*(1+'[8]Population projections'!AK24)</f>
        <v>4608.2536059892345</v>
      </c>
      <c r="AI169" s="25">
        <f>+AH169*(1+'[8]GDP Current and projected'!AJ135)*(1+'[8]Population projections'!AL24)</f>
        <v>4746.25352053759</v>
      </c>
      <c r="AJ169" s="25">
        <f>+AI169*(1+'[8]GDP Current and projected'!AK135)*(1+'[8]Population projections'!AM24)</f>
        <v>4888.386015026988</v>
      </c>
      <c r="AK169" s="25">
        <f>+AJ169*(1+'[8]GDP Current and projected'!AL135)*(1+'[8]Population projections'!AN24)</f>
        <v>5034.774844729492</v>
      </c>
      <c r="AL169" s="25">
        <f>+AK169*(1+'[8]GDP Current and projected'!AM135)*(1+'[8]Population projections'!AO24)</f>
        <v>5185.54747092347</v>
      </c>
      <c r="AM169" s="25">
        <f>+AL169*(1+'[8]GDP Current and projected'!AN135)*(1+'[8]Population projections'!AP24)</f>
        <v>5340.8351718746135</v>
      </c>
      <c r="AN169" s="25">
        <f>+AM169*(1+'[8]GDP Current and projected'!AO135)*(1+'[8]Population projections'!AQ24)</f>
        <v>5500.773157140366</v>
      </c>
      <c r="AO169" s="25">
        <f>+AN169*(1+'[8]GDP Current and projected'!AP135)*(1+'[8]Population projections'!AR24)</f>
        <v>5665.500685297381</v>
      </c>
      <c r="AP169" s="25">
        <f>+AO169*(1+'[8]GDP Current and projected'!AQ135)*(1+'[8]Population projections'!AS24)</f>
        <v>5835.161185194467</v>
      </c>
      <c r="AQ169" s="25">
        <f>+AP169*(1+'[8]GDP Current and projected'!AR135)*(1+'[8]Population projections'!AT24)</f>
        <v>6009.902380836597</v>
      </c>
      <c r="AR169" s="25">
        <f>+AQ169*(1+'[8]GDP Current and projected'!AS135)*(1+'[8]Population projections'!AU24)</f>
        <v>6189.876420008725</v>
      </c>
      <c r="AS169" s="25">
        <f>+AR169*(1+'[8]GDP Current and projected'!AT135)*(1+'[8]Population projections'!AV24)</f>
        <v>6375.240006751412</v>
      </c>
      <c r="AT169" s="25">
        <f>+AS169*(1+'[8]GDP Current and projected'!AU135)*(1+'[8]Population projections'!AW24)</f>
        <v>6566.154537803592</v>
      </c>
      <c r="AU169" s="25">
        <f>+AT169*(1+'[8]GDP Current and projected'!AV135)*(1+'[8]Population projections'!AX24)</f>
        <v>6762.786243131292</v>
      </c>
    </row>
    <row r="170" spans="1:47" ht="15">
      <c r="A170" s="2" t="s">
        <v>7</v>
      </c>
      <c r="B170" s="25">
        <f>+B155*'[8]GDP Current and projected'!$C$73/1000</f>
        <v>288351.4595173013</v>
      </c>
      <c r="C170" s="25">
        <f>+B170*(1+'[8]GDP Current and projected'!D136)*(1+'[8]Population projections'!F25)</f>
        <v>312842.95117072767</v>
      </c>
      <c r="D170" s="25">
        <f>+C170*(1+'[8]GDP Current and projected'!E136)*(1+'[8]Population projections'!G25)</f>
        <v>339414.6582821024</v>
      </c>
      <c r="E170" s="25">
        <f>+D170*(1+'[8]GDP Current and projected'!F136)*(1+'[8]Population projections'!H25)</f>
        <v>368243.26655161544</v>
      </c>
      <c r="F170" s="25">
        <f>+E170*(1+'[8]GDP Current and projected'!G136)*(1+'[8]Population projections'!I25)</f>
        <v>399520.46870026004</v>
      </c>
      <c r="G170" s="25">
        <f>+F170*(1+'[8]GDP Current and projected'!H136)*(1+'[8]Population projections'!J25)</f>
        <v>433454.23910990247</v>
      </c>
      <c r="H170" s="25">
        <f>+G170*(1+'[8]GDP Current and projected'!I136)*(1+'[8]Population projections'!K25)</f>
        <v>470270.2167265009</v>
      </c>
      <c r="I170" s="25">
        <f>+H170*(1+'[8]GDP Current and projected'!J136)*(1+'[8]Population projections'!L25)</f>
        <v>510213.2054219372</v>
      </c>
      <c r="J170" s="25">
        <f>+I170*(1+'[8]GDP Current and projected'!K136)*(1+'[8]Population projections'!M25)</f>
        <v>553548.8017909563</v>
      </c>
      <c r="K170" s="25">
        <f>+J170*(1+'[8]GDP Current and projected'!L136)*(1+'[8]Population projections'!N25)</f>
        <v>600565.1612070733</v>
      </c>
      <c r="L170" s="25">
        <f>+K170*(1+'[8]GDP Current and projected'!M136)*(1+'[8]Population projections'!O25)</f>
        <v>651574.9138806475</v>
      </c>
      <c r="M170" s="25">
        <f>+L170*(1+'[8]GDP Current and projected'!N136)*(1+'[8]Population projections'!P25)</f>
        <v>706917.2436597428</v>
      </c>
      <c r="N170" s="25">
        <f>+M170*(1+'[8]GDP Current and projected'!O136)*(1+'[8]Population projections'!Q25)</f>
        <v>766960.1433965376</v>
      </c>
      <c r="O170" s="25">
        <f>+N170*(1+'[8]GDP Current and projected'!P136)*(1+'[8]Population projections'!R25)</f>
        <v>832102.8618761017</v>
      </c>
      <c r="P170" s="25">
        <f>+O170*(1+'[8]GDP Current and projected'!Q136)*(1+'[8]Population projections'!S25)</f>
        <v>902778.5585781254</v>
      </c>
      <c r="Q170" s="25">
        <f>+P170*(1+'[8]GDP Current and projected'!R136)*(1+'[8]Population projections'!T25)</f>
        <v>979457.183924157</v>
      </c>
      <c r="R170" s="25">
        <f>+Q170*(1+'[8]GDP Current and projected'!S136)*(1+'[8]Population projections'!U25)</f>
        <v>1062648.6041622353</v>
      </c>
      <c r="S170" s="25">
        <f>+R170*(1+'[8]GDP Current and projected'!T136)*(1+'[8]Population projections'!V25)</f>
        <v>1152905.9916675098</v>
      </c>
      <c r="T170" s="25">
        <f>+S170*(1+'[8]GDP Current and projected'!U136)*(1+'[8]Population projections'!W25)</f>
        <v>1250829.5032022793</v>
      </c>
      <c r="U170" s="25">
        <f>+T170*(1+'[8]GDP Current and projected'!V136)*(1+'[8]Population projections'!X25)</f>
        <v>1357070.2705936437</v>
      </c>
      <c r="V170" s="25">
        <f>+U170*(1+'[8]GDP Current and projected'!W136)*(1+'[8]Population projections'!Y25)</f>
        <v>1472334.730364353</v>
      </c>
      <c r="W170" s="25">
        <f>+V170*(1+'[8]GDP Current and projected'!X136)*(1+'[8]Population projections'!Z25)</f>
        <v>1597389.3211062618</v>
      </c>
      <c r="X170" s="25">
        <f>+W170*(1+'[8]GDP Current and projected'!Y136)*(1+'[8]Population projections'!AA25)</f>
        <v>1733065.5798310735</v>
      </c>
      <c r="Y170" s="25">
        <f>+X170*(1+'[8]GDP Current and projected'!Z136)*(1+'[8]Population projections'!AB25)</f>
        <v>1880265.6711860003</v>
      </c>
      <c r="Z170" s="25">
        <f>+Y170*(1+'[8]GDP Current and projected'!AA136)*(1+'[8]Population projections'!AC25)</f>
        <v>2039968.386300272</v>
      </c>
      <c r="AA170" s="25">
        <f>+Z170*(1+'[8]GDP Current and projected'!AB136)*(1+'[8]Population projections'!AD25)</f>
        <v>2213235.651151169</v>
      </c>
      <c r="AB170" s="25">
        <f>+AA170*(1+'[8]GDP Current and projected'!AC136)*(1+'[8]Population projections'!AE25)</f>
        <v>2401219.5877262573</v>
      </c>
      <c r="AC170" s="25">
        <f>+AB170*(1+'[8]GDP Current and projected'!AD136)*(1+'[8]Population projections'!AF25)</f>
        <v>2605170.1749342713</v>
      </c>
      <c r="AD170" s="25">
        <f>+AC170*(1+'[8]GDP Current and projected'!AE136)*(1+'[8]Population projections'!AG25)</f>
        <v>2826443.560205032</v>
      </c>
      <c r="AE170" s="25">
        <f>+AD170*(1+'[8]GDP Current and projected'!AF136)*(1+'[8]Population projections'!AH25)</f>
        <v>3066511.0770454966</v>
      </c>
      <c r="AF170" s="25">
        <f>+AE170*(1+'[8]GDP Current and projected'!AG136)*(1+'[8]Population projections'!AI25)</f>
        <v>3326969.0285132015</v>
      </c>
      <c r="AG170" s="25">
        <f>+AF170*(1+'[8]GDP Current and projected'!AH136)*(1+'[8]Population projections'!AJ25)</f>
        <v>3609549.3016612562</v>
      </c>
      <c r="AH170" s="25">
        <f>+AG170*(1+'[8]GDP Current and projected'!AI136)*(1+'[8]Population projections'!AK25)</f>
        <v>3916130.8835344817</v>
      </c>
      <c r="AI170" s="25">
        <f>+AH170*(1+'[8]GDP Current and projected'!AJ136)*(1+'[8]Population projections'!AL25)</f>
        <v>4248752.355291086</v>
      </c>
      <c r="AJ170" s="25">
        <f>+AI170*(1+'[8]GDP Current and projected'!AK136)*(1+'[8]Population projections'!AM25)</f>
        <v>4609625.447528179</v>
      </c>
      <c r="AK170" s="25">
        <f>+AJ170*(1+'[8]GDP Current and projected'!AL136)*(1+'[8]Population projections'!AN25)</f>
        <v>5001149.746945794</v>
      </c>
      <c r="AL170" s="25">
        <f>+AK170*(1+'[8]GDP Current and projected'!AM136)*(1+'[8]Population projections'!AO25)</f>
        <v>5425928.652139818</v>
      </c>
      <c r="AM170" s="25">
        <f>+AL170*(1+'[8]GDP Current and projected'!AN136)*(1+'[8]Population projections'!AP25)</f>
        <v>5886786.684620128</v>
      </c>
      <c r="AN170" s="25">
        <f>+AM170*(1+'[8]GDP Current and projected'!AO136)*(1+'[8]Population projections'!AQ25)</f>
        <v>6386788.270161694</v>
      </c>
      <c r="AO170" s="25">
        <f>+AN170*(1+'[8]GDP Current and projected'!AP136)*(1+'[8]Population projections'!AR25)</f>
        <v>6929258.115373215</v>
      </c>
      <c r="AP170" s="25">
        <f>+AO170*(1+'[8]GDP Current and projected'!AQ136)*(1+'[8]Population projections'!AS25)</f>
        <v>7517803.314975083</v>
      </c>
      <c r="AQ170" s="25">
        <f>+AP170*(1+'[8]GDP Current and projected'!AR136)*(1+'[8]Population projections'!AT25)</f>
        <v>8156337.336786634</v>
      </c>
      <c r="AR170" s="25">
        <f>+AQ170*(1+'[8]GDP Current and projected'!AS136)*(1+'[8]Population projections'!AU25)</f>
        <v>8849106.043908278</v>
      </c>
      <c r="AS170" s="25">
        <f>+AR170*(1+'[8]GDP Current and projected'!AT136)*(1+'[8]Population projections'!AV25)</f>
        <v>9600715.92713018</v>
      </c>
      <c r="AT170" s="25">
        <f>+AS170*(1+'[8]GDP Current and projected'!AU136)*(1+'[8]Population projections'!AW25)</f>
        <v>10416164.735295892</v>
      </c>
      <c r="AU170" s="25">
        <f>+AT170*(1+'[8]GDP Current and projected'!AV136)*(1+'[8]Population projections'!AX25)</f>
        <v>11300874.707294168</v>
      </c>
    </row>
    <row r="171" spans="1:47" ht="15">
      <c r="A171" s="2" t="s">
        <v>29</v>
      </c>
      <c r="B171" s="25">
        <f>+B156*'[8]GDP Current and projected'!$C$74/1000</f>
        <v>570540.6966290516</v>
      </c>
      <c r="C171" s="74">
        <f>+B171*(1+'[8]GDP Current and projected'!D138)*(1+'[8]Population projections'!F26)</f>
        <v>605382.9037963169</v>
      </c>
      <c r="D171" s="74">
        <f>+C171*(1+'[8]GDP Current and projected'!E138)*(1+'[8]Population projections'!G26)</f>
        <v>642352.8810025282</v>
      </c>
      <c r="E171" s="74">
        <f>+D171*(1+'[8]GDP Current and projected'!F138)*(1+'[8]Population projections'!H26)</f>
        <v>681580.5685042513</v>
      </c>
      <c r="F171" s="74">
        <f>+E171*(1+'[8]GDP Current and projected'!G138)*(1+'[8]Population projections'!I26)</f>
        <v>723203.8418470955</v>
      </c>
      <c r="G171" s="74">
        <f>+F171*(1+'[8]GDP Current and projected'!H138)*(1+'[8]Population projections'!J26)</f>
        <v>767368.9964638954</v>
      </c>
      <c r="H171" s="74">
        <f>+G171*(1+'[8]GDP Current and projected'!I138)*(1+'[8]Population projections'!K26)</f>
        <v>814231.2618667</v>
      </c>
      <c r="I171" s="74">
        <f>+H171*(1+'[8]GDP Current and projected'!J138)*(1+'[8]Population projections'!L26)</f>
        <v>863955.3472398221</v>
      </c>
      <c r="J171" s="74">
        <f>+I171*(1+'[8]GDP Current and projected'!K138)*(1+'[8]Population projections'!M26)</f>
        <v>916716.020351574</v>
      </c>
      <c r="K171" s="74">
        <f>+J171*(1+'[8]GDP Current and projected'!L138)*(1+'[8]Population projections'!N26)</f>
        <v>972698.7218194192</v>
      </c>
      <c r="L171" s="74">
        <f>+K171*(1+'[8]GDP Current and projected'!M138)*(1+'[8]Population projections'!O26)</f>
        <v>1032100.2168875289</v>
      </c>
      <c r="M171" s="74">
        <f>+L171*(1+'[8]GDP Current and projected'!N138)*(1+'[8]Population projections'!P26)</f>
        <v>1095129.2870075793</v>
      </c>
      <c r="N171" s="74">
        <f>+M171*(1+'[8]GDP Current and projected'!O138)*(1+'[8]Population projections'!Q26)</f>
        <v>1162007.4636535235</v>
      </c>
      <c r="O171" s="74">
        <f>+N171*(1+'[8]GDP Current and projected'!P138)*(1+'[8]Population projections'!R26)</f>
        <v>1232969.8069495147</v>
      </c>
      <c r="P171" s="74">
        <f>+O171*(1+'[8]GDP Current and projected'!Q138)*(1+'[8]Population projections'!S26)</f>
        <v>1308265.7318476632</v>
      </c>
      <c r="Q171" s="74">
        <f>+P171*(1+'[8]GDP Current and projected'!R138)*(1+'[8]Population projections'!T26)</f>
        <v>1388159.8847594352</v>
      </c>
      <c r="R171" s="74">
        <f>+Q171*(1+'[8]GDP Current and projected'!S138)*(1+'[8]Population projections'!U26)</f>
        <v>1472933.073721838</v>
      </c>
      <c r="S171" s="74">
        <f>+R171*(1+'[8]GDP Current and projected'!T138)*(1+'[8]Population projections'!V26)</f>
        <v>1562883.2553676888</v>
      </c>
      <c r="T171" s="74">
        <f>+S171*(1+'[8]GDP Current and projected'!U138)*(1+'[8]Population projections'!W26)</f>
        <v>1658326.5821689244</v>
      </c>
      <c r="U171" s="74">
        <f>+T171*(1+'[8]GDP Current and projected'!V138)*(1+'[8]Population projections'!X26)</f>
        <v>1759598.5136337525</v>
      </c>
      <c r="V171" s="74">
        <f>+U171*(1+'[8]GDP Current and projected'!W138)*(1+'[8]Population projections'!Y26)</f>
        <v>1867054.995363224</v>
      </c>
      <c r="W171" s="74">
        <f>+V171*(1+'[8]GDP Current and projected'!X138)*(1+'[8]Population projections'!Z26)</f>
        <v>1981073.710111312</v>
      </c>
      <c r="X171" s="74">
        <f>+W171*(1+'[8]GDP Current and projected'!Y138)*(1+'[8]Population projections'!AA26)</f>
        <v>2102055.4052456724</v>
      </c>
      <c r="Y171" s="74">
        <f>+X171*(1+'[8]GDP Current and projected'!Z138)*(1+'[8]Population projections'!AB26)</f>
        <v>2230425.301274769</v>
      </c>
      <c r="Z171" s="74">
        <f>+Y171*(1+'[8]GDP Current and projected'!AA138)*(1+'[8]Population projections'!AC26)</f>
        <v>2366634.586391993</v>
      </c>
      <c r="AA171" s="74">
        <f>+Z171*(1+'[8]GDP Current and projected'!AB138)*(1+'[8]Population projections'!AD26)</f>
        <v>2511162.002289719</v>
      </c>
      <c r="AB171" s="74">
        <f>+AA171*(1+'[8]GDP Current and projected'!AC138)*(1+'[8]Population projections'!AE26)</f>
        <v>2664515.526817049</v>
      </c>
      <c r="AC171" s="74">
        <f>+AB171*(1+'[8]GDP Current and projected'!AD138)*(1+'[8]Population projections'!AF26)</f>
        <v>2827234.159395357</v>
      </c>
      <c r="AD171" s="74">
        <f>+AC171*(1+'[8]GDP Current and projected'!AE138)*(1+'[8]Population projections'!AG26)</f>
        <v>2999889.815466933</v>
      </c>
      <c r="AE171" s="74">
        <f>+AD171*(1+'[8]GDP Current and projected'!AF138)*(1+'[8]Population projections'!AH26)</f>
        <v>3183089.336635229</v>
      </c>
      <c r="AF171" s="74">
        <f>+AE171*(1+'[8]GDP Current and projected'!AG138)*(1+'[8]Population projections'!AI26)</f>
        <v>3377476.6235618726</v>
      </c>
      <c r="AG171" s="74">
        <f>+AF171*(1+'[8]GDP Current and projected'!AH138)*(1+'[8]Population projections'!AJ26)</f>
        <v>3583734.8991170162</v>
      </c>
      <c r="AH171" s="74">
        <f>+AG171*(1+'[8]GDP Current and projected'!AI138)*(1+'[8]Population projections'!AK26)</f>
        <v>3802589.109737468</v>
      </c>
      <c r="AI171" s="74">
        <f>+AH171*(1+'[8]GDP Current and projected'!AJ138)*(1+'[8]Population projections'!AL26)</f>
        <v>4034808.473432749</v>
      </c>
      <c r="AJ171" s="74">
        <f>+AI171*(1+'[8]GDP Current and projected'!AK138)*(1+'[8]Population projections'!AM26)</f>
        <v>4281209.183394695</v>
      </c>
      <c r="AK171" s="74">
        <f>+AJ171*(1+'[8]GDP Current and projected'!AL138)*(1+'[8]Population projections'!AN26)</f>
        <v>4542657.276713129</v>
      </c>
      <c r="AL171" s="74">
        <f>+AK171*(1+'[8]GDP Current and projected'!AM138)*(1+'[8]Population projections'!AO26)</f>
        <v>4820071.678280403</v>
      </c>
      <c r="AM171" s="74">
        <f>+AL171*(1+'[8]GDP Current and projected'!AN138)*(1+'[8]Population projections'!AP26)</f>
        <v>5114427.430583389</v>
      </c>
      <c r="AN171" s="74">
        <f>+AM171*(1+'[8]GDP Current and projected'!AO138)*(1+'[8]Population projections'!AQ26)</f>
        <v>5426759.120734828</v>
      </c>
      <c r="AO171" s="74">
        <f>+AN171*(1+'[8]GDP Current and projected'!AP138)*(1+'[8]Population projections'!AR26)</f>
        <v>5758164.516789201</v>
      </c>
      <c r="AP171" s="74">
        <f>+AO171*(1+'[8]GDP Current and projected'!AQ138)*(1+'[8]Population projections'!AS26)</f>
        <v>6109808.426123872</v>
      </c>
      <c r="AQ171" s="74">
        <f>+AP171*(1+'[8]GDP Current and projected'!AR138)*(1+'[8]Population projections'!AT26)</f>
        <v>6482926.789446724</v>
      </c>
      <c r="AR171" s="74">
        <f>+AQ171*(1+'[8]GDP Current and projected'!AS138)*(1+'[8]Population projections'!AU26)</f>
        <v>6878831.024819749</v>
      </c>
      <c r="AS171" s="74">
        <f>+AR171*(1+'[8]GDP Current and projected'!AT138)*(1+'[8]Population projections'!AV26)</f>
        <v>7298912.636966711</v>
      </c>
      <c r="AT171" s="74">
        <f>+AS171*(1+'[8]GDP Current and projected'!AU138)*(1+'[8]Population projections'!AW26)</f>
        <v>7744648.108065471</v>
      </c>
      <c r="AU171" s="74">
        <f>+AT171*(1+'[8]GDP Current and projected'!AV138)*(1+'[8]Population projections'!AX26)</f>
        <v>8217604.087214895</v>
      </c>
    </row>
    <row r="172" spans="1:47" ht="15">
      <c r="A172" s="2" t="s">
        <v>96</v>
      </c>
      <c r="B172" s="25">
        <f>+B157*'[8]GDP Current and projected'!$C$74/1000</f>
        <v>52305.34718616101</v>
      </c>
      <c r="C172" s="74">
        <f>+B172*(1+'[8]GDP Current and projected'!D139)*(1+'[8]Population projections'!F27)</f>
        <v>55368.77316401571</v>
      </c>
      <c r="D172" s="74">
        <f>+C172*(1+'[8]GDP Current and projected'!E139)*(1+'[8]Population projections'!G27)</f>
        <v>58742.5918568588</v>
      </c>
      <c r="E172" s="74">
        <f>+D172*(1+'[8]GDP Current and projected'!F139)*(1+'[8]Population projections'!H27)</f>
        <v>62413.81438363273</v>
      </c>
      <c r="F172" s="74">
        <f>+E172*(1+'[8]GDP Current and projected'!G139)*(1+'[8]Population projections'!I27)</f>
        <v>66337.84074380033</v>
      </c>
      <c r="G172" s="74">
        <f>+F172*(1+'[8]GDP Current and projected'!H139)*(1+'[8]Population projections'!J27)</f>
        <v>70474.6174877668</v>
      </c>
      <c r="H172" s="74">
        <f>+G172*(1+'[8]GDP Current and projected'!I139)*(1+'[8]Population projections'!K27)</f>
        <v>74850.17179438908</v>
      </c>
      <c r="I172" s="74">
        <f>+H172*(1+'[8]GDP Current and projected'!J139)*(1+'[8]Population projections'!L27)</f>
        <v>79505.99891366922</v>
      </c>
      <c r="J172" s="74">
        <f>+I172*(1+'[8]GDP Current and projected'!K139)*(1+'[8]Population projections'!M27)</f>
        <v>84454.12649017906</v>
      </c>
      <c r="K172" s="74">
        <f>+J172*(1+'[8]GDP Current and projected'!L139)*(1+'[8]Population projections'!N27)</f>
        <v>89724.70011825566</v>
      </c>
      <c r="L172" s="74">
        <f>+K172*(1+'[8]GDP Current and projected'!M139)*(1+'[8]Population projections'!O27)</f>
        <v>95316.1640310183</v>
      </c>
      <c r="M172" s="74">
        <f>+L172*(1+'[8]GDP Current and projected'!N139)*(1+'[8]Population projections'!P27)</f>
        <v>101265.0858519266</v>
      </c>
      <c r="N172" s="74">
        <f>+M172*(1+'[8]GDP Current and projected'!O139)*(1+'[8]Population projections'!Q27)</f>
        <v>107576.74943815729</v>
      </c>
      <c r="O172" s="74">
        <f>+N172*(1+'[8]GDP Current and projected'!P139)*(1+'[8]Population projections'!R27)</f>
        <v>114282.42805048084</v>
      </c>
      <c r="P172" s="74">
        <f>+O172*(1+'[8]GDP Current and projected'!Q139)*(1+'[8]Population projections'!S27)</f>
        <v>121387.96099923705</v>
      </c>
      <c r="Q172" s="74">
        <f>+P172*(1+'[8]GDP Current and projected'!R139)*(1+'[8]Population projections'!T27)</f>
        <v>128914.85355883223</v>
      </c>
      <c r="R172" s="74">
        <f>+Q172*(1+'[8]GDP Current and projected'!S139)*(1+'[8]Population projections'!U27)</f>
        <v>136895.92717200622</v>
      </c>
      <c r="S172" s="74">
        <f>+R172*(1+'[8]GDP Current and projected'!T139)*(1+'[8]Population projections'!V27)</f>
        <v>145342.7873273069</v>
      </c>
      <c r="T172" s="74">
        <f>+S172*(1+'[8]GDP Current and projected'!U139)*(1+'[8]Population projections'!W27)</f>
        <v>154290.79995545902</v>
      </c>
      <c r="U172" s="74">
        <f>+T172*(1+'[8]GDP Current and projected'!V139)*(1+'[8]Population projections'!X27)</f>
        <v>163761.00408038916</v>
      </c>
      <c r="V172" s="74">
        <f>+U172*(1+'[8]GDP Current and projected'!W139)*(1+'[8]Population projections'!Y27)</f>
        <v>173795.41836334215</v>
      </c>
      <c r="W172" s="74">
        <f>+V172*(1+'[8]GDP Current and projected'!X139)*(1+'[8]Population projections'!Z27)</f>
        <v>184415.28656472583</v>
      </c>
      <c r="X172" s="74">
        <f>+W172*(1+'[8]GDP Current and projected'!Y139)*(1+'[8]Population projections'!AA27)</f>
        <v>195670.74697318513</v>
      </c>
      <c r="Y172" s="74">
        <f>+X172*(1+'[8]GDP Current and projected'!Z139)*(1+'[8]Population projections'!AB27)</f>
        <v>207599.79081167548</v>
      </c>
      <c r="Z172" s="74">
        <f>+Y172*(1+'[8]GDP Current and projected'!AA139)*(1+'[8]Population projections'!AC27)</f>
        <v>220249.49779111482</v>
      </c>
      <c r="AA172" s="74">
        <f>+Z172*(1+'[8]GDP Current and projected'!AB139)*(1+'[8]Population projections'!AD27)</f>
        <v>233663.38097314053</v>
      </c>
      <c r="AB172" s="74">
        <f>+AA172*(1+'[8]GDP Current and projected'!AC139)*(1+'[8]Population projections'!AE27)</f>
        <v>247921.67608149216</v>
      </c>
      <c r="AC172" s="74">
        <f>+AB172*(1+'[8]GDP Current and projected'!AD139)*(1+'[8]Population projections'!AF27)</f>
        <v>263081.6659473895</v>
      </c>
      <c r="AD172" s="74">
        <f>+AC172*(1+'[8]GDP Current and projected'!AE139)*(1+'[8]Population projections'!AG27)</f>
        <v>279167.62436075887</v>
      </c>
      <c r="AE172" s="74">
        <f>+AD172*(1+'[8]GDP Current and projected'!AF139)*(1+'[8]Population projections'!AH27)</f>
        <v>296296.2819061685</v>
      </c>
      <c r="AF172" s="74">
        <f>+AE172*(1+'[8]GDP Current and projected'!AG139)*(1+'[8]Population projections'!AI27)</f>
        <v>314513.36692358175</v>
      </c>
      <c r="AG172" s="74">
        <f>+AF172*(1+'[8]GDP Current and projected'!AH139)*(1+'[8]Population projections'!AJ27)</f>
        <v>333883.5106244148</v>
      </c>
      <c r="AH172" s="74">
        <f>+AG172*(1+'[8]GDP Current and projected'!AI139)*(1+'[8]Population projections'!AK27)</f>
        <v>354528.86596753093</v>
      </c>
      <c r="AI172" s="74">
        <f>+AH172*(1+'[8]GDP Current and projected'!AJ139)*(1+'[8]Population projections'!AL27)</f>
        <v>376477.97086512</v>
      </c>
      <c r="AJ172" s="74">
        <f>+AI172*(1+'[8]GDP Current and projected'!AK139)*(1+'[8]Population projections'!AM27)</f>
        <v>399829.73577396537</v>
      </c>
      <c r="AK172" s="74">
        <f>+AJ172*(1+'[8]GDP Current and projected'!AL139)*(1+'[8]Population projections'!AN27)</f>
        <v>424663.4198939846</v>
      </c>
      <c r="AL172" s="74">
        <f>+AK172*(1+'[8]GDP Current and projected'!AM139)*(1+'[8]Population projections'!AO27)</f>
        <v>451096.7614166253</v>
      </c>
      <c r="AM172" s="74">
        <f>+AL172*(1+'[8]GDP Current and projected'!AN139)*(1+'[8]Population projections'!AP27)</f>
        <v>479166.88947951683</v>
      </c>
      <c r="AN172" s="74">
        <f>+AM172*(1+'[8]GDP Current and projected'!AO139)*(1+'[8]Population projections'!AQ27)</f>
        <v>509007.14009699825</v>
      </c>
      <c r="AO172" s="74">
        <f>+AN172*(1+'[8]GDP Current and projected'!AP139)*(1+'[8]Population projections'!AR27)</f>
        <v>540729.6593471791</v>
      </c>
      <c r="AP172" s="74">
        <f>+AO172*(1+'[8]GDP Current and projected'!AQ139)*(1+'[8]Population projections'!AS27)</f>
        <v>574405.2485344699</v>
      </c>
      <c r="AQ172" s="74">
        <f>+AP172*(1+'[8]GDP Current and projected'!AR139)*(1+'[8]Population projections'!AT27)</f>
        <v>610146.484877597</v>
      </c>
      <c r="AR172" s="74">
        <f>+AQ172*(1+'[8]GDP Current and projected'!AS139)*(1+'[8]Population projections'!AU27)</f>
        <v>648057.0786632075</v>
      </c>
      <c r="AS172" s="74">
        <f>+AR172*(1+'[8]GDP Current and projected'!AT139)*(1+'[8]Population projections'!AV27)</f>
        <v>688212.1691977516</v>
      </c>
      <c r="AT172" s="74">
        <f>+AS172*(1+'[8]GDP Current and projected'!AU139)*(1+'[8]Population projections'!AW27)</f>
        <v>730793.2366036469</v>
      </c>
      <c r="AU172" s="74">
        <f>+AT172*(1+'[8]GDP Current and projected'!AV139)*(1+'[8]Population projections'!AX27)</f>
        <v>775831.2472476915</v>
      </c>
    </row>
    <row r="173" spans="1:47" ht="15">
      <c r="A173" s="2" t="s">
        <v>10</v>
      </c>
      <c r="B173" s="25">
        <f>+B158*'[8]GDP Current and projected'!$C$77/1000</f>
        <v>73147.05895816047</v>
      </c>
      <c r="C173" s="74">
        <f>+B173*(1+'[8]GDP Current and projected'!D140)*(1+'[8]Population projections'!F28)</f>
        <v>77169.14359144264</v>
      </c>
      <c r="D173" s="74">
        <f>+C173*(1+'[8]GDP Current and projected'!E140)*(1+'[8]Population projections'!G28)</f>
        <v>81175.94867888694</v>
      </c>
      <c r="E173" s="74">
        <f>+D173*(1+'[8]GDP Current and projected'!F140)*(1+'[8]Population projections'!H28)</f>
        <v>85261.85162275509</v>
      </c>
      <c r="F173" s="74">
        <f>+E173*(1+'[8]GDP Current and projected'!G140)*(1+'[8]Population projections'!I28)</f>
        <v>89617.43727443919</v>
      </c>
      <c r="G173" s="74">
        <f>+F173*(1+'[8]GDP Current and projected'!H140)*(1+'[8]Population projections'!J28)</f>
        <v>94392.7547771349</v>
      </c>
      <c r="H173" s="74">
        <f>+G173*(1+'[8]GDP Current and projected'!I140)*(1+'[8]Population projections'!K28)</f>
        <v>99607.58158645724</v>
      </c>
      <c r="I173" s="74">
        <f>+H173*(1+'[8]GDP Current and projected'!J140)*(1+'[8]Population projections'!L28)</f>
        <v>105262.51282684282</v>
      </c>
      <c r="J173" s="74">
        <f>+I173*(1+'[8]GDP Current and projected'!K140)*(1+'[8]Population projections'!M28)</f>
        <v>111340.82866630747</v>
      </c>
      <c r="K173" s="74">
        <f>+J173*(1+'[8]GDP Current and projected'!L140)*(1+'[8]Population projections'!N28)</f>
        <v>117823.44549205637</v>
      </c>
      <c r="L173" s="74">
        <f>+K173*(1+'[8]GDP Current and projected'!M140)*(1+'[8]Population projections'!O28)</f>
        <v>124696.30302840243</v>
      </c>
      <c r="M173" s="74">
        <f>+L173*(1+'[8]GDP Current and projected'!N140)*(1+'[8]Population projections'!P28)</f>
        <v>131983.52714978784</v>
      </c>
      <c r="N173" s="74">
        <f>+M173*(1+'[8]GDP Current and projected'!O140)*(1+'[8]Population projections'!Q28)</f>
        <v>139732.29811814538</v>
      </c>
      <c r="O173" s="74">
        <f>+N173*(1+'[8]GDP Current and projected'!P140)*(1+'[8]Population projections'!R28)</f>
        <v>147984.67328406946</v>
      </c>
      <c r="P173" s="74">
        <f>+O173*(1+'[8]GDP Current and projected'!Q140)*(1+'[8]Population projections'!S28)</f>
        <v>156796.2391620722</v>
      </c>
      <c r="Q173" s="74">
        <f>+P173*(1+'[8]GDP Current and projected'!R140)*(1+'[8]Population projections'!T28)</f>
        <v>166243.7244827572</v>
      </c>
      <c r="R173" s="74">
        <f>+Q173*(1+'[8]GDP Current and projected'!S140)*(1+'[8]Population projections'!U28)</f>
        <v>176355.6919416227</v>
      </c>
      <c r="S173" s="74">
        <f>+R173*(1+'[8]GDP Current and projected'!T140)*(1+'[8]Population projections'!V28)</f>
        <v>187189.91294584022</v>
      </c>
      <c r="T173" s="74">
        <f>+S173*(1+'[8]GDP Current and projected'!U140)*(1+'[8]Population projections'!W28)</f>
        <v>198781.26727394477</v>
      </c>
      <c r="U173" s="74">
        <f>+T173*(1+'[8]GDP Current and projected'!V140)*(1+'[8]Population projections'!X28)</f>
        <v>211149.40767246773</v>
      </c>
      <c r="V173" s="74">
        <f>+U173*(1+'[8]GDP Current and projected'!W140)*(1+'[8]Population projections'!Y28)</f>
        <v>224346.92311591087</v>
      </c>
      <c r="W173" s="74">
        <f>+V173*(1+'[8]GDP Current and projected'!X140)*(1+'[8]Population projections'!Z28)</f>
        <v>238427.02638514523</v>
      </c>
      <c r="X173" s="74">
        <f>+W173*(1+'[8]GDP Current and projected'!Y140)*(1+'[8]Population projections'!AA28)</f>
        <v>253430.81846844332</v>
      </c>
      <c r="Y173" s="74">
        <f>+X173*(1+'[8]GDP Current and projected'!Z140)*(1+'[8]Population projections'!AB28)</f>
        <v>269399.6994556607</v>
      </c>
      <c r="Z173" s="74">
        <f>+Y173*(1+'[8]GDP Current and projected'!AA140)*(1+'[8]Population projections'!AC28)</f>
        <v>286358.08085524786</v>
      </c>
      <c r="AA173" s="74">
        <f>+Z173*(1+'[8]GDP Current and projected'!AB140)*(1+'[8]Population projections'!AD28)</f>
        <v>304385.7972484376</v>
      </c>
      <c r="AB173" s="74">
        <f>+AA173*(1+'[8]GDP Current and projected'!AC140)*(1+'[8]Population projections'!AE28)</f>
        <v>323469.61155561113</v>
      </c>
      <c r="AC173" s="74">
        <f>+AB173*(1+'[8]GDP Current and projected'!AD140)*(1+'[8]Population projections'!AF28)</f>
        <v>343690.9775583079</v>
      </c>
      <c r="AD173" s="74">
        <f>+AC173*(1+'[8]GDP Current and projected'!AE140)*(1+'[8]Population projections'!AG28)</f>
        <v>365137.73078452586</v>
      </c>
      <c r="AE173" s="74">
        <f>+AD173*(1+'[8]GDP Current and projected'!AF140)*(1+'[8]Population projections'!AH28)</f>
        <v>387771.10440220905</v>
      </c>
      <c r="AF173" s="74">
        <f>+AE173*(1+'[8]GDP Current and projected'!AG140)*(1+'[8]Population projections'!AI28)</f>
        <v>411748.3610835998</v>
      </c>
      <c r="AG173" s="74">
        <f>+AF173*(1+'[8]GDP Current and projected'!AH140)*(1+'[8]Population projections'!AJ28)</f>
        <v>437075.5660285627</v>
      </c>
      <c r="AH173" s="74">
        <f>+AG173*(1+'[8]GDP Current and projected'!AI140)*(1+'[8]Population projections'!AK28)</f>
        <v>463826.8411246678</v>
      </c>
      <c r="AI173" s="74">
        <f>+AH173*(1+'[8]GDP Current and projected'!AJ140)*(1+'[8]Population projections'!AL28)</f>
        <v>492107.89471564296</v>
      </c>
      <c r="AJ173" s="74">
        <f>+AI173*(1+'[8]GDP Current and projected'!AK140)*(1+'[8]Population projections'!AM28)</f>
        <v>522032.5443459572</v>
      </c>
      <c r="AK173" s="74">
        <f>+AJ173*(1+'[8]GDP Current and projected'!AL140)*(1+'[8]Population projections'!AN28)</f>
        <v>553696.2369749144</v>
      </c>
      <c r="AL173" s="74">
        <f>+AK173*(1+'[8]GDP Current and projected'!AM140)*(1+'[8]Population projections'!AO28)</f>
        <v>587169.2738516774</v>
      </c>
      <c r="AM173" s="74">
        <f>+AL173*(1+'[8]GDP Current and projected'!AN140)*(1+'[8]Population projections'!AP28)</f>
        <v>622648.660096616</v>
      </c>
      <c r="AN173" s="74">
        <f>+AM173*(1+'[8]GDP Current and projected'!AO140)*(1+'[8]Population projections'!AQ28)</f>
        <v>660253.7291915562</v>
      </c>
      <c r="AO173" s="74">
        <f>+AN173*(1+'[8]GDP Current and projected'!AP140)*(1+'[8]Population projections'!AR28)</f>
        <v>700045.6021587488</v>
      </c>
      <c r="AP173" s="74">
        <f>+AO173*(1+'[8]GDP Current and projected'!AQ140)*(1+'[8]Population projections'!AS28)</f>
        <v>742257.334470138</v>
      </c>
      <c r="AQ173" s="74">
        <f>+AP173*(1+'[8]GDP Current and projected'!AR140)*(1+'[8]Population projections'!AT28)</f>
        <v>787036.8873674368</v>
      </c>
      <c r="AR173" s="74">
        <f>+AQ173*(1+'[8]GDP Current and projected'!AS140)*(1+'[8]Population projections'!AU28)</f>
        <v>834580.6379719164</v>
      </c>
      <c r="AS173" s="74">
        <f>+AR173*(1+'[8]GDP Current and projected'!AT140)*(1+'[8]Population projections'!AV28)</f>
        <v>885143.0130763236</v>
      </c>
      <c r="AT173" s="74">
        <f>+AS173*(1+'[8]GDP Current and projected'!AU140)*(1+'[8]Population projections'!AW28)</f>
        <v>938916.1521111518</v>
      </c>
      <c r="AU173" s="74">
        <f>+AT173*(1+'[8]GDP Current and projected'!AV140)*(1+'[8]Population projections'!AX28)</f>
        <v>996199.6850255047</v>
      </c>
    </row>
    <row r="174" spans="1:47" ht="15">
      <c r="A174" s="2" t="s">
        <v>4</v>
      </c>
      <c r="B174" s="113">
        <f>+B159*'[8]GDP Current and projected'!$C$107/1000</f>
        <v>31517.18577747276</v>
      </c>
      <c r="C174" s="113">
        <f>+B174*(1+'[8]GDP Current and projected'!D112)*(1+'[8]Population projections'!F28)</f>
        <v>33886.18576058828</v>
      </c>
      <c r="D174" s="113">
        <f>+C174*(1+'[8]GDP Current and projected'!E112)*(1+'[8]Population projections'!G28)</f>
        <v>36425.250711330715</v>
      </c>
      <c r="E174" s="113">
        <f>+D174*(1+'[8]GDP Current and projected'!F112)*(1+'[8]Population projections'!H28)</f>
        <v>39167.178017527236</v>
      </c>
      <c r="F174" s="113">
        <f>+E174*(1+'[8]GDP Current and projected'!G112)*(1+'[8]Population projections'!I28)</f>
        <v>42175.058934977</v>
      </c>
      <c r="G174" s="113">
        <f>+F174*(1+'[8]GDP Current and projected'!H112)*(1+'[8]Population projections'!J28)</f>
        <v>45498.96190287526</v>
      </c>
      <c r="H174" s="113">
        <f>+G174*(1+'[8]GDP Current and projected'!I112)*(1+'[8]Population projections'!K28)</f>
        <v>49176.23425302401</v>
      </c>
      <c r="I174" s="113">
        <f>+H174*(1+'[8]GDP Current and projected'!J112)*(1+'[8]Population projections'!L28)</f>
        <v>53244.86942971837</v>
      </c>
      <c r="J174" s="113">
        <f>+I174*(1+'[8]GDP Current and projected'!K112)*(1+'[8]Population projections'!M28)</f>
        <v>57713.69110898285</v>
      </c>
      <c r="K174" s="113">
        <f>+J174*(1+'[8]GDP Current and projected'!L112)*(1+'[8]Population projections'!N28)</f>
        <v>62596.625375223164</v>
      </c>
      <c r="L174" s="113">
        <f>+K174*(1+'[8]GDP Current and projected'!M112)*(1+'[8]Population projections'!O28)</f>
        <v>67894.04703454894</v>
      </c>
      <c r="M174" s="113">
        <f>+L174*(1+'[8]GDP Current and projected'!N112)*(1+'[8]Population projections'!P28)</f>
        <v>73650.15920421018</v>
      </c>
      <c r="N174" s="113">
        <f>+M174*(1+'[8]GDP Current and projected'!O112)*(1+'[8]Population projections'!Q28)</f>
        <v>79906.90947988859</v>
      </c>
      <c r="O174" s="113">
        <f>+N174*(1+'[8]GDP Current and projected'!P112)*(1+'[8]Population projections'!R28)</f>
        <v>86721.84236339216</v>
      </c>
      <c r="P174" s="113">
        <f>+O174*(1+'[8]GDP Current and projected'!Q112)*(1+'[8]Population projections'!S28)</f>
        <v>94147.21167211651</v>
      </c>
      <c r="Q174" s="113">
        <f>+P174*(1+'[8]GDP Current and projected'!R112)*(1+'[8]Population projections'!T28)</f>
        <v>102264.73053029619</v>
      </c>
      <c r="R174" s="113">
        <f>+Q174*(1+'[8]GDP Current and projected'!S112)*(1+'[8]Population projections'!U28)</f>
        <v>111129.71953657776</v>
      </c>
      <c r="S174" s="113">
        <f>+R174*(1+'[8]GDP Current and projected'!T112)*(1+'[8]Population projections'!V28)</f>
        <v>120816.4863788447</v>
      </c>
      <c r="T174" s="113">
        <f>+S174*(1+'[8]GDP Current and projected'!U112)*(1+'[8]Population projections'!W28)</f>
        <v>131402.02037870476</v>
      </c>
      <c r="U174" s="113">
        <f>+T174*(1+'[8]GDP Current and projected'!V112)*(1+'[8]Population projections'!X28)</f>
        <v>142950.9616431276</v>
      </c>
      <c r="V174" s="113">
        <f>+U174*(1+'[8]GDP Current and projected'!W112)*(1+'[8]Population projections'!Y28)</f>
        <v>155576.24144362635</v>
      </c>
      <c r="W174" s="113">
        <f>+V174*(1+'[8]GDP Current and projected'!X112)*(1+'[8]Population projections'!Z28)</f>
        <v>169370.62273023676</v>
      </c>
      <c r="X174" s="113">
        <f>+W174*(1+'[8]GDP Current and projected'!Y112)*(1+'[8]Population projections'!AA28)</f>
        <v>184442.60099598247</v>
      </c>
      <c r="Y174" s="113">
        <f>+X174*(1+'[8]GDP Current and projected'!Z112)*(1+'[8]Population projections'!AB28)</f>
        <v>200902.56886353143</v>
      </c>
      <c r="Z174" s="113">
        <f>+Y174*(1+'[8]GDP Current and projected'!AA112)*(1+'[8]Population projections'!AC28)</f>
        <v>218867.99154391725</v>
      </c>
      <c r="AA174" s="113">
        <f>+Z174*(1+'[8]GDP Current and projected'!AB112)*(1+'[8]Population projections'!AD28)</f>
        <v>238490.58411754484</v>
      </c>
      <c r="AB174" s="113">
        <f>+AA174*(1+'[8]GDP Current and projected'!AC112)*(1+'[8]Population projections'!AE28)</f>
        <v>259899.25955500326</v>
      </c>
      <c r="AC174" s="113">
        <f>+AB174*(1+'[8]GDP Current and projected'!AD112)*(1+'[8]Population projections'!AF28)</f>
        <v>283279.85305370647</v>
      </c>
      <c r="AD174" s="113">
        <f>+AC174*(1+'[8]GDP Current and projected'!AE112)*(1+'[8]Population projections'!AG28)</f>
        <v>308785.3180523269</v>
      </c>
      <c r="AE174" s="113">
        <f>+AD174*(1+'[8]GDP Current and projected'!AF112)*(1+'[8]Population projections'!AH28)</f>
        <v>336582.8590951413</v>
      </c>
      <c r="AF174" s="113">
        <f>+AE174*(1+'[8]GDP Current and projected'!AG112)*(1+'[8]Population projections'!AI28)</f>
        <v>366911.3660583568</v>
      </c>
      <c r="AG174" s="113">
        <f>+AF174*(1+'[8]GDP Current and projected'!AH112)*(1+'[8]Population projections'!AJ28)</f>
        <v>399945.4031120653</v>
      </c>
      <c r="AH174" s="113">
        <f>+AG174*(1+'[8]GDP Current and projected'!AI112)*(1+'[8]Population projections'!AK28)</f>
        <v>435972.2367804895</v>
      </c>
      <c r="AI174" s="113">
        <f>+AH174*(1+'[8]GDP Current and projected'!AJ112)*(1+'[8]Population projections'!AL28)</f>
        <v>475223.5697945093</v>
      </c>
      <c r="AJ174" s="113">
        <f>+AI174*(1+'[8]GDP Current and projected'!AK112)*(1+'[8]Population projections'!AM28)</f>
        <v>518029.2339957286</v>
      </c>
      <c r="AK174" s="113">
        <f>+AJ174*(1+'[8]GDP Current and projected'!AL112)*(1+'[8]Population projections'!AN28)</f>
        <v>564672.9877695614</v>
      </c>
      <c r="AL174" s="113">
        <f>+AK174*(1+'[8]GDP Current and projected'!AM112)*(1+'[8]Population projections'!AO28)</f>
        <v>615524.6860340253</v>
      </c>
      <c r="AM174" s="113">
        <f>+AL174*(1+'[8]GDP Current and projected'!AN112)*(1+'[8]Population projections'!AP28)</f>
        <v>670959.4834291176</v>
      </c>
      <c r="AN174" s="113">
        <f>+AM174*(1+'[8]GDP Current and projected'!AO112)*(1+'[8]Population projections'!AQ28)</f>
        <v>731450.5549431926</v>
      </c>
      <c r="AO174" s="113">
        <f>+AN174*(1+'[8]GDP Current and projected'!AP112)*(1+'[8]Population projections'!AR28)</f>
        <v>797393.2059766497</v>
      </c>
      <c r="AP174" s="113">
        <f>+AO174*(1+'[8]GDP Current and projected'!AQ112)*(1+'[8]Population projections'!AS28)</f>
        <v>869325.6993688053</v>
      </c>
      <c r="AQ174" s="113">
        <f>+AP174*(1+'[8]GDP Current and projected'!AR112)*(1+'[8]Population projections'!AT28)</f>
        <v>947817.5833960472</v>
      </c>
      <c r="AR174" s="113">
        <f>+AQ174*(1+'[8]GDP Current and projected'!AS112)*(1+'[8]Population projections'!AU28)</f>
        <v>1033489.2697299706</v>
      </c>
      <c r="AS174" s="113">
        <f>+AR174*(1+'[8]GDP Current and projected'!AT112)*(1+'[8]Population projections'!AV28)</f>
        <v>1127014.3366826815</v>
      </c>
      <c r="AT174" s="113">
        <f>+AS174*(1+'[8]GDP Current and projected'!AU112)*(1+'[8]Population projections'!AW28)</f>
        <v>1229217.9429144945</v>
      </c>
      <c r="AU174" s="113">
        <f>+AT174*(1+'[8]GDP Current and projected'!AV112)*(1+'[8]Population projections'!AX28)</f>
        <v>1340863.4404691472</v>
      </c>
    </row>
    <row r="175" spans="1:47" ht="15">
      <c r="A175" s="2" t="s">
        <v>31</v>
      </c>
      <c r="B175" s="25">
        <f>+B160*'[8]GDP Current and projected'!$C$79/1000</f>
        <v>215272.73503980125</v>
      </c>
      <c r="C175" s="25">
        <f>+B175*(1+'[8]GDP Current and projected'!D143)*(1+'[8]Population projections'!F30)</f>
        <v>232720.91821247805</v>
      </c>
      <c r="D175" s="25">
        <f>+C175*(1+'[8]GDP Current and projected'!E143)*(1+'[8]Population projections'!G30)</f>
        <v>251488.2802260925</v>
      </c>
      <c r="E175" s="25">
        <f>+D175*(1+'[8]GDP Current and projected'!F143)*(1+'[8]Population projections'!H30)</f>
        <v>271671.6767351219</v>
      </c>
      <c r="F175" s="25">
        <f>+E175*(1+'[8]GDP Current and projected'!G143)*(1+'[8]Population projections'!I30)</f>
        <v>293397.7410996152</v>
      </c>
      <c r="G175" s="25">
        <f>+F175*(1+'[8]GDP Current and projected'!H143)*(1+'[8]Population projections'!J30)</f>
        <v>316779.4898473738</v>
      </c>
      <c r="H175" s="25">
        <f>+G175*(1+'[8]GDP Current and projected'!I143)*(1+'[8]Population projections'!K30)</f>
        <v>341957.99404518446</v>
      </c>
      <c r="I175" s="25">
        <f>+H175*(1+'[8]GDP Current and projected'!J143)*(1+'[8]Population projections'!L30)</f>
        <v>369063.9529812179</v>
      </c>
      <c r="J175" s="25">
        <f>+I175*(1+'[8]GDP Current and projected'!K143)*(1+'[8]Population projections'!M30)</f>
        <v>398315.7451387781</v>
      </c>
      <c r="K175" s="25">
        <f>+J175*(1+'[8]GDP Current and projected'!L143)*(1+'[8]Population projections'!N30)</f>
        <v>429934.47265903535</v>
      </c>
      <c r="L175" s="25">
        <f>+K175*(1+'[8]GDP Current and projected'!M143)*(1+'[8]Population projections'!O30)</f>
        <v>464197.29404138564</v>
      </c>
      <c r="M175" s="25">
        <f>+L175*(1+'[8]GDP Current and projected'!N143)*(1+'[8]Population projections'!P30)</f>
        <v>501324.04973369517</v>
      </c>
      <c r="N175" s="25">
        <f>+M175*(1+'[8]GDP Current and projected'!O143)*(1+'[8]Population projections'!Q30)</f>
        <v>541549.4809271495</v>
      </c>
      <c r="O175" s="25">
        <f>+N175*(1+'[8]GDP Current and projected'!P143)*(1+'[8]Population projections'!R30)</f>
        <v>585084.2369503219</v>
      </c>
      <c r="P175" s="25">
        <f>+O175*(1+'[8]GDP Current and projected'!Q143)*(1+'[8]Population projections'!S30)</f>
        <v>632172.0100324493</v>
      </c>
      <c r="Q175" s="25">
        <f>+P175*(1+'[8]GDP Current and projected'!R143)*(1+'[8]Population projections'!T30)</f>
        <v>683017.5016164917</v>
      </c>
      <c r="R175" s="25">
        <f>+Q175*(1+'[8]GDP Current and projected'!S143)*(1+'[8]Population projections'!U30)</f>
        <v>737954.2020979675</v>
      </c>
      <c r="S175" s="25">
        <f>+R175*(1+'[8]GDP Current and projected'!T143)*(1+'[8]Population projections'!V30)</f>
        <v>797292.3681988205</v>
      </c>
      <c r="T175" s="25">
        <f>+S175*(1+'[8]GDP Current and projected'!U143)*(1+'[8]Population projections'!W30)</f>
        <v>861330.843386002</v>
      </c>
      <c r="U175" s="25">
        <f>+T175*(1+'[8]GDP Current and projected'!V143)*(1+'[8]Population projections'!X30)</f>
        <v>930429.1922660049</v>
      </c>
      <c r="V175" s="25">
        <f>+U175*(1+'[8]GDP Current and projected'!W143)*(1+'[8]Population projections'!Y30)</f>
        <v>1004927.9278910109</v>
      </c>
      <c r="W175" s="25">
        <f>+V175*(1+'[8]GDP Current and projected'!X143)*(1+'[8]Population projections'!Z30)</f>
        <v>1085266.0862956035</v>
      </c>
      <c r="X175" s="25">
        <f>+W175*(1+'[8]GDP Current and projected'!Y143)*(1+'[8]Population projections'!AA30)</f>
        <v>1171852.5315151964</v>
      </c>
      <c r="Y175" s="25">
        <f>+X175*(1+'[8]GDP Current and projected'!Z143)*(1+'[8]Population projections'!AB30)</f>
        <v>1265152.6494797333</v>
      </c>
      <c r="Z175" s="25">
        <f>+Y175*(1+'[8]GDP Current and projected'!AA143)*(1+'[8]Population projections'!AC30)</f>
        <v>1365683.5228146287</v>
      </c>
      <c r="AA175" s="25">
        <f>+Z175*(1+'[8]GDP Current and projected'!AB143)*(1+'[8]Population projections'!AD30)</f>
        <v>1473992.409114991</v>
      </c>
      <c r="AB175" s="25">
        <f>+AA175*(1+'[8]GDP Current and projected'!AC143)*(1+'[8]Population projections'!AE30)</f>
        <v>1590656.8568403265</v>
      </c>
      <c r="AC175" s="25">
        <f>+AB175*(1+'[8]GDP Current and projected'!AD143)*(1+'[8]Population projections'!AF30)</f>
        <v>1716285.3235277436</v>
      </c>
      <c r="AD175" s="25">
        <f>+AC175*(1+'[8]GDP Current and projected'!AE143)*(1+'[8]Population projections'!AG30)</f>
        <v>1851562.1154125931</v>
      </c>
      <c r="AE175" s="25">
        <f>+AD175*(1+'[8]GDP Current and projected'!AF143)*(1+'[8]Population projections'!AH30)</f>
        <v>1997266.5446121388</v>
      </c>
      <c r="AF175" s="25">
        <f>+AE175*(1+'[8]GDP Current and projected'!AG143)*(1+'[8]Population projections'!AI30)</f>
        <v>2154172.6307273656</v>
      </c>
      <c r="AG175" s="25">
        <f>+AF175*(1+'[8]GDP Current and projected'!AH143)*(1+'[8]Population projections'!AJ30)</f>
        <v>2323124.628622624</v>
      </c>
      <c r="AH175" s="25">
        <f>+AG175*(1+'[8]GDP Current and projected'!AI143)*(1+'[8]Population projections'!AK30)</f>
        <v>2505007.3996422314</v>
      </c>
      <c r="AI175" s="25">
        <f>+AH175*(1+'[8]GDP Current and projected'!AJ143)*(1+'[8]Population projections'!AL30)</f>
        <v>2700858.9966478003</v>
      </c>
      <c r="AJ175" s="25">
        <f>+AI175*(1+'[8]GDP Current and projected'!AK143)*(1+'[8]Population projections'!AM30)</f>
        <v>2911701.5359817515</v>
      </c>
      <c r="AK175" s="25">
        <f>+AJ175*(1+'[8]GDP Current and projected'!AL143)*(1+'[8]Population projections'!AN30)</f>
        <v>3138744.7529278887</v>
      </c>
      <c r="AL175" s="25">
        <f>+AK175*(1+'[8]GDP Current and projected'!AM143)*(1+'[8]Population projections'!AO30)</f>
        <v>3383134.234579975</v>
      </c>
      <c r="AM175" s="25">
        <f>+AL175*(1+'[8]GDP Current and projected'!AN143)*(1+'[8]Population projections'!AP30)</f>
        <v>3646272.923622694</v>
      </c>
      <c r="AN175" s="25">
        <f>+AM175*(1+'[8]GDP Current and projected'!AO143)*(1+'[8]Population projections'!AQ30)</f>
        <v>3929439.8512274357</v>
      </c>
      <c r="AO175" s="25">
        <f>+AN175*(1+'[8]GDP Current and projected'!AP143)*(1+'[8]Population projections'!AR30)</f>
        <v>4234142.283101219</v>
      </c>
      <c r="AP175" s="25">
        <f>+AO175*(1+'[8]GDP Current and projected'!AQ143)*(1+'[8]Population projections'!AS30)</f>
        <v>4562054.225548249</v>
      </c>
      <c r="AQ175" s="25">
        <f>+AP175*(1+'[8]GDP Current and projected'!AR143)*(1+'[8]Population projections'!AT30)</f>
        <v>4914810.228325461</v>
      </c>
      <c r="AR175" s="25">
        <f>+AQ175*(1+'[8]GDP Current and projected'!AS143)*(1+'[8]Population projections'!AU30)</f>
        <v>5294260.208236402</v>
      </c>
      <c r="AS175" s="25">
        <f>+AR175*(1+'[8]GDP Current and projected'!AT143)*(1+'[8]Population projections'!AV30)</f>
        <v>5702346.653566255</v>
      </c>
      <c r="AT175" s="25">
        <f>+AS175*(1+'[8]GDP Current and projected'!AU143)*(1+'[8]Population projections'!AW30)</f>
        <v>6141237.8172327215</v>
      </c>
      <c r="AU175" s="25">
        <f>+AT175*(1+'[8]GDP Current and projected'!AV143)*(1+'[8]Population projections'!AX30)</f>
        <v>6613170.886870897</v>
      </c>
    </row>
    <row r="176" spans="1:47" ht="15">
      <c r="A176" s="2" t="s">
        <v>97</v>
      </c>
      <c r="B176" s="25">
        <f>+B161*'[8]GDP Current and projected'!$C$79/1000</f>
        <v>96173.69845956755</v>
      </c>
      <c r="C176" s="25">
        <f>+B176*(1+'[8]GDP Current and projected'!D144)*(1+'[8]Population projections'!F31)</f>
        <v>100627.22206445833</v>
      </c>
      <c r="D176" s="25">
        <f>+C176*(1+'[8]GDP Current and projected'!E144)*(1+'[8]Population projections'!G31)</f>
        <v>105242.55729609616</v>
      </c>
      <c r="E176" s="25">
        <f>+D176*(1+'[8]GDP Current and projected'!F144)*(1+'[8]Population projections'!H31)</f>
        <v>110029.37860614547</v>
      </c>
      <c r="F176" s="25">
        <f>+E176*(1+'[8]GDP Current and projected'!G144)*(1+'[8]Population projections'!I31)</f>
        <v>115003.29271443698</v>
      </c>
      <c r="G176" s="25">
        <f>+F176*(1+'[8]GDP Current and projected'!H144)*(1+'[8]Population projections'!J31)</f>
        <v>120178.23098451224</v>
      </c>
      <c r="H176" s="25">
        <f>+G176*(1+'[8]GDP Current and projected'!I144)*(1+'[8]Population projections'!K31)</f>
        <v>125568.96924865141</v>
      </c>
      <c r="I176" s="25">
        <f>+H176*(1+'[8]GDP Current and projected'!J144)*(1+'[8]Population projections'!L31)</f>
        <v>131193.8936163783</v>
      </c>
      <c r="J176" s="25">
        <f>+I176*(1+'[8]GDP Current and projected'!K144)*(1+'[8]Population projections'!M31)</f>
        <v>137091.94344589044</v>
      </c>
      <c r="K176" s="25">
        <f>+J176*(1+'[8]GDP Current and projected'!L144)*(1+'[8]Population projections'!N31)</f>
        <v>143304.32400139936</v>
      </c>
      <c r="L176" s="25">
        <f>+K176*(1+'[8]GDP Current and projected'!M144)*(1+'[8]Population projections'!O31)</f>
        <v>149877.61402393683</v>
      </c>
      <c r="M176" s="25">
        <f>+L176*(1+'[8]GDP Current and projected'!N144)*(1+'[8]Population projections'!P31)</f>
        <v>156840.9425616484</v>
      </c>
      <c r="N176" s="25">
        <f>+M176*(1+'[8]GDP Current and projected'!O144)*(1+'[8]Population projections'!Q31)</f>
        <v>164216.45602346017</v>
      </c>
      <c r="O176" s="25">
        <f>+N176*(1+'[8]GDP Current and projected'!P144)*(1+'[8]Population projections'!R31)</f>
        <v>172030.79668112</v>
      </c>
      <c r="P176" s="25">
        <f>+O176*(1+'[8]GDP Current and projected'!Q144)*(1+'[8]Population projections'!S31)</f>
        <v>180306.18986594933</v>
      </c>
      <c r="Q176" s="25">
        <f>+P176*(1+'[8]GDP Current and projected'!R144)*(1+'[8]Population projections'!T31)</f>
        <v>189063.07224095485</v>
      </c>
      <c r="R176" s="25">
        <f>+Q176*(1+'[8]GDP Current and projected'!S144)*(1+'[8]Population projections'!U31)</f>
        <v>198339.25017488602</v>
      </c>
      <c r="S176" s="25">
        <f>+R176*(1+'[8]GDP Current and projected'!T144)*(1+'[8]Population projections'!V31)</f>
        <v>208165.26172302835</v>
      </c>
      <c r="T176" s="25">
        <f>+S176*(1+'[8]GDP Current and projected'!U144)*(1+'[8]Population projections'!W31)</f>
        <v>218573.61254247252</v>
      </c>
      <c r="U176" s="25">
        <f>+T176*(1+'[8]GDP Current and projected'!V144)*(1+'[8]Population projections'!X31)</f>
        <v>229591.91855107297</v>
      </c>
      <c r="V176" s="25">
        <f>+U176*(1+'[8]GDP Current and projected'!W144)*(1+'[8]Population projections'!Y31)</f>
        <v>241256.4414916923</v>
      </c>
      <c r="W176" s="25">
        <f>+V176*(1+'[8]GDP Current and projected'!X144)*(1+'[8]Population projections'!Z31)</f>
        <v>253605.73508952078</v>
      </c>
      <c r="X176" s="25">
        <f>+W176*(1+'[8]GDP Current and projected'!Y144)*(1+'[8]Population projections'!AA31)</f>
        <v>266684.56570121675</v>
      </c>
      <c r="Y176" s="25">
        <f>+X176*(1+'[8]GDP Current and projected'!Z144)*(1+'[8]Population projections'!AB31)</f>
        <v>280532.9465244704</v>
      </c>
      <c r="Z176" s="25">
        <f>+Y176*(1+'[8]GDP Current and projected'!AA144)*(1+'[8]Population projections'!AC31)</f>
        <v>295197.22216111555</v>
      </c>
      <c r="AA176" s="25">
        <f>+Z176*(1+'[8]GDP Current and projected'!AB144)*(1+'[8]Population projections'!AD31)</f>
        <v>310734.8940351986</v>
      </c>
      <c r="AB176" s="25">
        <f>+AA176*(1+'[8]GDP Current and projected'!AC144)*(1+'[8]Population projections'!AE31)</f>
        <v>327194.85106617433</v>
      </c>
      <c r="AC176" s="25">
        <f>+AB176*(1+'[8]GDP Current and projected'!AD144)*(1+'[8]Population projections'!AF31)</f>
        <v>344637.58663324954</v>
      </c>
      <c r="AD176" s="25">
        <f>+AC176*(1+'[8]GDP Current and projected'!AE144)*(1+'[8]Population projections'!AG31)</f>
        <v>363123.19796667394</v>
      </c>
      <c r="AE176" s="25">
        <f>+AD176*(1+'[8]GDP Current and projected'!AF144)*(1+'[8]Population projections'!AH31)</f>
        <v>382729.58320789406</v>
      </c>
      <c r="AF176" s="25">
        <f>+AE176*(1+'[8]GDP Current and projected'!AG144)*(1+'[8]Population projections'!AI31)</f>
        <v>403521.3186826928</v>
      </c>
      <c r="AG176" s="25">
        <f>+AF176*(1+'[8]GDP Current and projected'!AH144)*(1+'[8]Population projections'!AJ31)</f>
        <v>425581.7334490864</v>
      </c>
      <c r="AH176" s="25">
        <f>+AG176*(1+'[8]GDP Current and projected'!AI144)*(1+'[8]Population projections'!AK31)</f>
        <v>448989.9574221613</v>
      </c>
      <c r="AI176" s="25">
        <f>+AH176*(1+'[8]GDP Current and projected'!AJ144)*(1+'[8]Population projections'!AL31)</f>
        <v>473846.22629535047</v>
      </c>
      <c r="AJ176" s="25">
        <f>+AI176*(1+'[8]GDP Current and projected'!AK144)*(1+'[8]Population projections'!AM31)</f>
        <v>500247.49837368244</v>
      </c>
      <c r="AK176" s="25">
        <f>+AJ176*(1+'[8]GDP Current and projected'!AL144)*(1+'[8]Population projections'!AN31)</f>
        <v>528303.2610180776</v>
      </c>
      <c r="AL176" s="25">
        <f>+AK176*(1+'[8]GDP Current and projected'!AM144)*(1+'[8]Population projections'!AO31)</f>
        <v>558125.2455259395</v>
      </c>
      <c r="AM176" s="25">
        <f>+AL176*(1+'[8]GDP Current and projected'!AN144)*(1+'[8]Population projections'!AP31)</f>
        <v>589833.1235632923</v>
      </c>
      <c r="AN176" s="25">
        <f>+AM176*(1+'[8]GDP Current and projected'!AO144)*(1+'[8]Population projections'!AQ31)</f>
        <v>623555.1035677325</v>
      </c>
      <c r="AO176" s="25">
        <f>+AN176*(1+'[8]GDP Current and projected'!AP144)*(1+'[8]Population projections'!AR31)</f>
        <v>659428.5739312663</v>
      </c>
      <c r="AP176" s="25">
        <f>+AO176*(1+'[8]GDP Current and projected'!AQ144)*(1+'[8]Population projections'!AS31)</f>
        <v>697600.79683419</v>
      </c>
      <c r="AQ176" s="25">
        <f>+AP176*(1+'[8]GDP Current and projected'!AR144)*(1+'[8]Population projections'!AT31)</f>
        <v>738229.6569375806</v>
      </c>
      <c r="AR176" s="25">
        <f>+AQ176*(1+'[8]GDP Current and projected'!AS144)*(1+'[8]Population projections'!AU31)</f>
        <v>781491.9538457022</v>
      </c>
      <c r="AS176" s="25">
        <f>+AR176*(1+'[8]GDP Current and projected'!AT144)*(1+'[8]Population projections'!AV31)</f>
        <v>827562.4515998315</v>
      </c>
      <c r="AT176" s="25">
        <f>+AS176*(1+'[8]GDP Current and projected'!AU144)*(1+'[8]Population projections'!AW31)</f>
        <v>876660.4698997865</v>
      </c>
      <c r="AU176" s="25">
        <f>+AT176*(1+'[8]GDP Current and projected'!AV144)*(1+'[8]Population projections'!AX31)</f>
        <v>928989.8941862038</v>
      </c>
    </row>
    <row r="177" spans="1:47" ht="15">
      <c r="A177" s="2" t="s">
        <v>8</v>
      </c>
      <c r="B177" s="25">
        <f>+B162*'[8]GDP Current and projected'!$C$82/1000</f>
        <v>486296.3814464273</v>
      </c>
      <c r="C177" s="25">
        <f>+B177*(1+'[8]GDP Current and projected'!D145)*(1+'[8]Population projections'!F32)</f>
        <v>509841.8629397774</v>
      </c>
      <c r="D177" s="25">
        <f>+C177*(1+'[8]GDP Current and projected'!E145)*(1+'[8]Population projections'!G32)</f>
        <v>534503.7463910844</v>
      </c>
      <c r="E177" s="25">
        <f>+D177*(1+'[8]GDP Current and projected'!F145)*(1+'[8]Population projections'!H32)</f>
        <v>560354.7926548484</v>
      </c>
      <c r="F177" s="25">
        <f>+E177*(1+'[8]GDP Current and projected'!G145)*(1+'[8]Population projections'!I32)</f>
        <v>587454.1611903774</v>
      </c>
      <c r="G177" s="25">
        <f>+F177*(1+'[8]GDP Current and projected'!H145)*(1+'[8]Population projections'!J32)</f>
        <v>615900.9992701134</v>
      </c>
      <c r="H177" s="25">
        <f>+G177*(1+'[8]GDP Current and projected'!I145)*(1+'[8]Population projections'!K32)</f>
        <v>645763.370396615</v>
      </c>
      <c r="I177" s="25">
        <f>+H177*(1+'[8]GDP Current and projected'!J145)*(1+'[8]Population projections'!L32)</f>
        <v>677169.692170898</v>
      </c>
      <c r="J177" s="25">
        <f>+I177*(1+'[8]GDP Current and projected'!K145)*(1+'[8]Population projections'!M32)</f>
        <v>710217.9764722836</v>
      </c>
      <c r="K177" s="25">
        <f>+J177*(1+'[8]GDP Current and projected'!L145)*(1+'[8]Population projections'!N32)</f>
        <v>745050.8409062972</v>
      </c>
      <c r="L177" s="25">
        <f>+K177*(1+'[8]GDP Current and projected'!M145)*(1+'[8]Population projections'!O32)</f>
        <v>781780.3153275606</v>
      </c>
      <c r="M177" s="25">
        <f>+L177*(1+'[8]GDP Current and projected'!N145)*(1+'[8]Population projections'!P32)</f>
        <v>820565.3057866816</v>
      </c>
      <c r="N177" s="25">
        <f>+M177*(1+'[8]GDP Current and projected'!O145)*(1+'[8]Population projections'!Q32)</f>
        <v>861534.0754336746</v>
      </c>
      <c r="O177" s="25">
        <f>+N177*(1+'[8]GDP Current and projected'!P145)*(1+'[8]Population projections'!R32)</f>
        <v>904905.8844596222</v>
      </c>
      <c r="P177" s="25">
        <f>+O177*(1+'[8]GDP Current and projected'!Q145)*(1+'[8]Population projections'!S32)</f>
        <v>950851.4303573442</v>
      </c>
      <c r="Q177" s="25">
        <f>+P177*(1+'[8]GDP Current and projected'!R145)*(1+'[8]Population projections'!T32)</f>
        <v>999617.5017264979</v>
      </c>
      <c r="R177" s="25">
        <f>+Q177*(1+'[8]GDP Current and projected'!S145)*(1+'[8]Population projections'!U32)</f>
        <v>1051380.483920985</v>
      </c>
      <c r="S177" s="25">
        <f>+R177*(1+'[8]GDP Current and projected'!T145)*(1+'[8]Population projections'!V32)</f>
        <v>1106351.1350189294</v>
      </c>
      <c r="T177" s="25">
        <f>+S177*(1+'[8]GDP Current and projected'!U145)*(1+'[8]Population projections'!W32)</f>
        <v>1164801.0368428049</v>
      </c>
      <c r="U177" s="25">
        <f>+T177*(1+'[8]GDP Current and projected'!V145)*(1+'[8]Population projections'!X32)</f>
        <v>1226927.6907781262</v>
      </c>
      <c r="V177" s="25">
        <f>+U177*(1+'[8]GDP Current and projected'!W145)*(1+'[8]Population projections'!Y32)</f>
        <v>1293038.2807868149</v>
      </c>
      <c r="W177" s="25">
        <f>+V177*(1+'[8]GDP Current and projected'!X145)*(1+'[8]Population projections'!Z32)</f>
        <v>1363364.2470962745</v>
      </c>
      <c r="X177" s="25">
        <f>+W177*(1+'[8]GDP Current and projected'!Y145)*(1+'[8]Population projections'!AA32)</f>
        <v>1438254.2398193243</v>
      </c>
      <c r="Y177" s="25">
        <f>+X177*(1+'[8]GDP Current and projected'!Z145)*(1+'[8]Population projections'!AB32)</f>
        <v>1518005.5846081579</v>
      </c>
      <c r="Z177" s="25">
        <f>+Y177*(1+'[8]GDP Current and projected'!AA145)*(1+'[8]Population projections'!AC32)</f>
        <v>1602936.4465853549</v>
      </c>
      <c r="AA177" s="25">
        <f>+Z177*(1+'[8]GDP Current and projected'!AB145)*(1+'[8]Population projections'!AD32)</f>
        <v>1693442.9357627258</v>
      </c>
      <c r="AB177" s="25">
        <f>+AA177*(1+'[8]GDP Current and projected'!AC145)*(1+'[8]Population projections'!AE32)</f>
        <v>1789894.4809295544</v>
      </c>
      <c r="AC177" s="25">
        <f>+AB177*(1+'[8]GDP Current and projected'!AD145)*(1+'[8]Population projections'!AF32)</f>
        <v>1892745.8533360255</v>
      </c>
      <c r="AD177" s="25">
        <f>+AC177*(1+'[8]GDP Current and projected'!AE145)*(1+'[8]Population projections'!AG32)</f>
        <v>2002426.304321742</v>
      </c>
      <c r="AE177" s="25">
        <f>+AD177*(1+'[8]GDP Current and projected'!AF145)*(1+'[8]Population projections'!AH32)</f>
        <v>2119427.279591243</v>
      </c>
      <c r="AF177" s="25">
        <f>+AE177*(1+'[8]GDP Current and projected'!AG145)*(1+'[8]Population projections'!AI32)</f>
        <v>2244244.537619279</v>
      </c>
      <c r="AG177" s="25">
        <f>+AF177*(1+'[8]GDP Current and projected'!AH145)*(1+'[8]Population projections'!AJ32)</f>
        <v>2377477.1312165386</v>
      </c>
      <c r="AH177" s="25">
        <f>+AG177*(1+'[8]GDP Current and projected'!AI145)*(1+'[8]Population projections'!AK32)</f>
        <v>2519736.7708872524</v>
      </c>
      <c r="AI177" s="25">
        <f>+AH177*(1+'[8]GDP Current and projected'!AJ145)*(1+'[8]Population projections'!AL32)</f>
        <v>2671681.9466960737</v>
      </c>
      <c r="AJ177" s="25">
        <f>+AI177*(1+'[8]GDP Current and projected'!AK145)*(1+'[8]Population projections'!AM32)</f>
        <v>2834059.6883544987</v>
      </c>
      <c r="AK177" s="25">
        <f>+AJ177*(1+'[8]GDP Current and projected'!AL145)*(1+'[8]Population projections'!AN32)</f>
        <v>3007598.7529605976</v>
      </c>
      <c r="AL177" s="25">
        <f>+AK177*(1+'[8]GDP Current and projected'!AM145)*(1+'[8]Population projections'!AO32)</f>
        <v>3193204.4317308553</v>
      </c>
      <c r="AM177" s="25">
        <f>+AL177*(1+'[8]GDP Current and projected'!AN145)*(1+'[8]Population projections'!AP32)</f>
        <v>3391688.4528548573</v>
      </c>
      <c r="AN177" s="25">
        <f>+AM177*(1+'[8]GDP Current and projected'!AO145)*(1+'[8]Population projections'!AQ32)</f>
        <v>3604141.5721159787</v>
      </c>
      <c r="AO177" s="25">
        <f>+AN177*(1+'[8]GDP Current and projected'!AP145)*(1+'[8]Population projections'!AR32)</f>
        <v>3831613.057718086</v>
      </c>
      <c r="AP177" s="25">
        <f>+AO177*(1+'[8]GDP Current and projected'!AQ145)*(1+'[8]Population projections'!AS32)</f>
        <v>4075186.952889307</v>
      </c>
      <c r="AQ177" s="25">
        <f>+AP177*(1+'[8]GDP Current and projected'!AR145)*(1+'[8]Population projections'!AT32)</f>
        <v>4336181.2639785055</v>
      </c>
      <c r="AR177" s="25">
        <f>+AQ177*(1+'[8]GDP Current and projected'!AS145)*(1+'[8]Population projections'!AU32)</f>
        <v>4615976.654519065</v>
      </c>
      <c r="AS177" s="25">
        <f>+AR177*(1+'[8]GDP Current and projected'!AT145)*(1+'[8]Population projections'!AV32)</f>
        <v>4916015.2268002005</v>
      </c>
      <c r="AT177" s="25">
        <f>+AS177*(1+'[8]GDP Current and projected'!AU145)*(1+'[8]Population projections'!AW32)</f>
        <v>5237972.897214424</v>
      </c>
      <c r="AU177" s="25">
        <f>+AT177*(1+'[8]GDP Current and projected'!AV145)*(1+'[8]Population projections'!AX32)</f>
        <v>5583553.279806139</v>
      </c>
    </row>
    <row r="178" spans="2:47" ht="15"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>
        <f>SUM(AU167:AU177)</f>
        <v>36070194.564238526</v>
      </c>
    </row>
    <row r="179" spans="1:47" ht="15">
      <c r="A179" s="2" t="s">
        <v>101</v>
      </c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</row>
    <row r="180" spans="2:47" ht="15">
      <c r="B180" s="112" t="s">
        <v>59</v>
      </c>
      <c r="C180" s="38">
        <v>2006</v>
      </c>
      <c r="D180" s="38">
        <v>2007</v>
      </c>
      <c r="E180" s="38">
        <v>2008</v>
      </c>
      <c r="F180" s="38">
        <v>2009</v>
      </c>
      <c r="G180" s="38">
        <v>2010</v>
      </c>
      <c r="H180" s="38">
        <v>2011</v>
      </c>
      <c r="I180" s="38">
        <v>2012</v>
      </c>
      <c r="J180" s="38">
        <v>2013</v>
      </c>
      <c r="K180" s="38">
        <v>2014</v>
      </c>
      <c r="L180" s="38">
        <v>2015</v>
      </c>
      <c r="M180" s="38">
        <v>2016</v>
      </c>
      <c r="N180" s="38">
        <v>2017</v>
      </c>
      <c r="O180" s="38">
        <v>2018</v>
      </c>
      <c r="P180" s="38">
        <v>2019</v>
      </c>
      <c r="Q180" s="38">
        <v>2020</v>
      </c>
      <c r="R180" s="38">
        <v>2021</v>
      </c>
      <c r="S180" s="38">
        <v>2022</v>
      </c>
      <c r="T180" s="38">
        <v>2023</v>
      </c>
      <c r="U180" s="38">
        <v>2024</v>
      </c>
      <c r="V180" s="38">
        <v>2025</v>
      </c>
      <c r="W180" s="38">
        <v>2026</v>
      </c>
      <c r="X180" s="38">
        <v>2027</v>
      </c>
      <c r="Y180" s="38">
        <v>2028</v>
      </c>
      <c r="Z180" s="38">
        <v>2029</v>
      </c>
      <c r="AA180" s="38">
        <v>2030</v>
      </c>
      <c r="AB180" s="38">
        <v>2031</v>
      </c>
      <c r="AC180" s="38">
        <v>2032</v>
      </c>
      <c r="AD180" s="38">
        <v>2033</v>
      </c>
      <c r="AE180" s="38">
        <v>2034</v>
      </c>
      <c r="AF180" s="38">
        <v>2035</v>
      </c>
      <c r="AG180" s="38">
        <v>2036</v>
      </c>
      <c r="AH180" s="38">
        <v>2037</v>
      </c>
      <c r="AI180" s="38">
        <v>2038</v>
      </c>
      <c r="AJ180" s="38">
        <v>2039</v>
      </c>
      <c r="AK180" s="38">
        <v>2040</v>
      </c>
      <c r="AL180" s="38">
        <v>2041</v>
      </c>
      <c r="AM180" s="38">
        <v>2042</v>
      </c>
      <c r="AN180" s="38">
        <v>2043</v>
      </c>
      <c r="AO180" s="38">
        <v>2044</v>
      </c>
      <c r="AP180" s="38">
        <v>2045</v>
      </c>
      <c r="AQ180" s="38">
        <v>2046</v>
      </c>
      <c r="AR180" s="38">
        <v>2047</v>
      </c>
      <c r="AS180" s="38">
        <v>2048</v>
      </c>
      <c r="AT180" s="38">
        <v>2049</v>
      </c>
      <c r="AU180" s="38">
        <v>2050</v>
      </c>
    </row>
    <row r="181" spans="1:47" ht="15">
      <c r="A181" s="2" t="s">
        <v>39</v>
      </c>
      <c r="B181" s="25">
        <f aca="true" t="shared" si="22" ref="B181:AU181">+B168+B169+B170+B174</f>
        <v>324150.8082131325</v>
      </c>
      <c r="C181" s="25">
        <f t="shared" si="22"/>
        <v>351229.5746608832</v>
      </c>
      <c r="D181" s="25">
        <f t="shared" si="22"/>
        <v>380571.11082171893</v>
      </c>
      <c r="E181" s="25">
        <f t="shared" si="22"/>
        <v>412385.6673438493</v>
      </c>
      <c r="F181" s="25">
        <f t="shared" si="22"/>
        <v>446928.84476857283</v>
      </c>
      <c r="G181" s="25">
        <f t="shared" si="22"/>
        <v>484459.5546734312</v>
      </c>
      <c r="H181" s="25">
        <f t="shared" si="22"/>
        <v>525241.7076814829</v>
      </c>
      <c r="I181" s="25">
        <f t="shared" si="22"/>
        <v>569559.0846628313</v>
      </c>
      <c r="J181" s="25">
        <f t="shared" si="22"/>
        <v>617687.1525082676</v>
      </c>
      <c r="K181" s="25">
        <f t="shared" si="22"/>
        <v>669929.1064726199</v>
      </c>
      <c r="L181" s="25">
        <f t="shared" si="22"/>
        <v>726599.1369269566</v>
      </c>
      <c r="M181" s="25">
        <f t="shared" si="22"/>
        <v>788081.8924175057</v>
      </c>
      <c r="N181" s="25">
        <f t="shared" si="22"/>
        <v>854788.6561747718</v>
      </c>
      <c r="O181" s="25">
        <f t="shared" si="22"/>
        <v>927177.6507724372</v>
      </c>
      <c r="P181" s="25">
        <f t="shared" si="22"/>
        <v>1005735.8109495665</v>
      </c>
      <c r="Q181" s="25">
        <f t="shared" si="22"/>
        <v>1091016.4198716711</v>
      </c>
      <c r="R181" s="25">
        <f t="shared" si="22"/>
        <v>1183586.3886015646</v>
      </c>
      <c r="S181" s="25">
        <f t="shared" si="22"/>
        <v>1284075.0328556495</v>
      </c>
      <c r="T181" s="25">
        <f t="shared" si="22"/>
        <v>1393161.4530993248</v>
      </c>
      <c r="U181" s="25">
        <f t="shared" si="22"/>
        <v>1511563.5021468843</v>
      </c>
      <c r="V181" s="25">
        <f t="shared" si="22"/>
        <v>1640102.7634535308</v>
      </c>
      <c r="W181" s="25">
        <f t="shared" si="22"/>
        <v>1779640.7978299072</v>
      </c>
      <c r="X181" s="25">
        <f t="shared" si="22"/>
        <v>1931120.1500654768</v>
      </c>
      <c r="Y181" s="25">
        <f t="shared" si="22"/>
        <v>2095556.0527584357</v>
      </c>
      <c r="Z181" s="25">
        <f t="shared" si="22"/>
        <v>2274047.61130883</v>
      </c>
      <c r="AA181" s="25">
        <f t="shared" si="22"/>
        <v>2467811.5009573456</v>
      </c>
      <c r="AB181" s="25">
        <f t="shared" si="22"/>
        <v>2678131.9881104385</v>
      </c>
      <c r="AC181" s="25">
        <f t="shared" si="22"/>
        <v>2906448.3285297696</v>
      </c>
      <c r="AD181" s="25">
        <f t="shared" si="22"/>
        <v>3154273.2887411094</v>
      </c>
      <c r="AE181" s="25">
        <f t="shared" si="22"/>
        <v>3423249.311158202</v>
      </c>
      <c r="AF181" s="25">
        <f t="shared" si="22"/>
        <v>3715215.7474549105</v>
      </c>
      <c r="AG181" s="25">
        <f t="shared" si="22"/>
        <v>4032083.478677422</v>
      </c>
      <c r="AH181" s="25">
        <f t="shared" si="22"/>
        <v>4376023.477106947</v>
      </c>
      <c r="AI181" s="25">
        <f t="shared" si="22"/>
        <v>4749311.053214004</v>
      </c>
      <c r="AJ181" s="25">
        <f t="shared" si="22"/>
        <v>5154493.124119318</v>
      </c>
      <c r="AK181" s="25">
        <f t="shared" si="22"/>
        <v>5594258.73925614</v>
      </c>
      <c r="AL181" s="25">
        <f t="shared" si="22"/>
        <v>6071587.229139103</v>
      </c>
      <c r="AM181" s="25">
        <f t="shared" si="22"/>
        <v>6589684.744074725</v>
      </c>
      <c r="AN181" s="25">
        <f t="shared" si="22"/>
        <v>7152095.782257815</v>
      </c>
      <c r="AO181" s="25">
        <f t="shared" si="22"/>
        <v>7762547.704245372</v>
      </c>
      <c r="AP181" s="25">
        <f t="shared" si="22"/>
        <v>8425193.696939414</v>
      </c>
      <c r="AQ181" s="25">
        <f t="shared" si="22"/>
        <v>9144525.11820809</v>
      </c>
      <c r="AR181" s="25">
        <f t="shared" si="22"/>
        <v>9925417.130748631</v>
      </c>
      <c r="AS181" s="25">
        <f t="shared" si="22"/>
        <v>10773159.273688879</v>
      </c>
      <c r="AT181" s="25">
        <f t="shared" si="22"/>
        <v>11693584.544977939</v>
      </c>
      <c r="AU181" s="25">
        <f t="shared" si="22"/>
        <v>12692889.287260985</v>
      </c>
    </row>
    <row r="182" spans="1:47" ht="15">
      <c r="A182" s="2" t="s">
        <v>40</v>
      </c>
      <c r="B182" s="25">
        <f aca="true" t="shared" si="23" ref="B182:AU182">+B167+B171+B173+B175+B177</f>
        <v>1375901.8544659328</v>
      </c>
      <c r="C182" s="25">
        <f t="shared" si="23"/>
        <v>1457256.4352601005</v>
      </c>
      <c r="D182" s="25">
        <f t="shared" si="23"/>
        <v>1543232.1787368697</v>
      </c>
      <c r="E182" s="25">
        <f t="shared" si="23"/>
        <v>1634226.5886648337</v>
      </c>
      <c r="F182" s="25">
        <f t="shared" si="23"/>
        <v>1730757.6621915181</v>
      </c>
      <c r="G182" s="25">
        <f t="shared" si="23"/>
        <v>1833337.834468601</v>
      </c>
      <c r="H182" s="25">
        <f t="shared" si="23"/>
        <v>1942355.3655823914</v>
      </c>
      <c r="I182" s="25">
        <f t="shared" si="23"/>
        <v>2058238.9964197758</v>
      </c>
      <c r="J182" s="25">
        <f t="shared" si="23"/>
        <v>2181467.6959314668</v>
      </c>
      <c r="K182" s="25">
        <f t="shared" si="23"/>
        <v>2312576.2927862937</v>
      </c>
      <c r="L182" s="25">
        <f t="shared" si="23"/>
        <v>2452141.6642959923</v>
      </c>
      <c r="M182" s="25">
        <f t="shared" si="23"/>
        <v>2600780.691679964</v>
      </c>
      <c r="N182" s="25">
        <f t="shared" si="23"/>
        <v>2759130.5737029966</v>
      </c>
      <c r="O182" s="25">
        <f t="shared" si="23"/>
        <v>2927904.087807956</v>
      </c>
      <c r="P182" s="25">
        <f t="shared" si="23"/>
        <v>3107826.6564695127</v>
      </c>
      <c r="Q182" s="25">
        <f t="shared" si="23"/>
        <v>3299697.4707112703</v>
      </c>
      <c r="R182" s="25">
        <f t="shared" si="23"/>
        <v>3504342.4117922345</v>
      </c>
      <c r="S182" s="25">
        <f t="shared" si="23"/>
        <v>3722645.181355464</v>
      </c>
      <c r="T182" s="25">
        <f t="shared" si="23"/>
        <v>3955534.5355943996</v>
      </c>
      <c r="U182" s="25">
        <f t="shared" si="23"/>
        <v>4203930.307857325</v>
      </c>
      <c r="V182" s="25">
        <f t="shared" si="23"/>
        <v>4468896.758691457</v>
      </c>
      <c r="W182" s="25">
        <f t="shared" si="23"/>
        <v>4751543.6809653975</v>
      </c>
      <c r="X182" s="25">
        <f t="shared" si="23"/>
        <v>5053079.2695191745</v>
      </c>
      <c r="Y182" s="25">
        <f t="shared" si="23"/>
        <v>5374742.120218314</v>
      </c>
      <c r="Z182" s="25">
        <f t="shared" si="23"/>
        <v>5717852.79661294</v>
      </c>
      <c r="AA182" s="25">
        <f t="shared" si="23"/>
        <v>6083923.433193915</v>
      </c>
      <c r="AB182" s="25">
        <f t="shared" si="23"/>
        <v>6474406.43627378</v>
      </c>
      <c r="AC182" s="25">
        <f t="shared" si="23"/>
        <v>6890996.698126582</v>
      </c>
      <c r="AD182" s="25">
        <f t="shared" si="23"/>
        <v>7335479.285063639</v>
      </c>
      <c r="AE182" s="25">
        <f t="shared" si="23"/>
        <v>7809705.36166413</v>
      </c>
      <c r="AF182" s="25">
        <f t="shared" si="23"/>
        <v>8315758.803587001</v>
      </c>
      <c r="AG182" s="25">
        <f t="shared" si="23"/>
        <v>8855785.772503054</v>
      </c>
      <c r="AH182" s="25">
        <f t="shared" si="23"/>
        <v>9432096.137036856</v>
      </c>
      <c r="AI182" s="25">
        <f t="shared" si="23"/>
        <v>10047276.289801577</v>
      </c>
      <c r="AJ182" s="25">
        <f t="shared" si="23"/>
        <v>10704041.039739393</v>
      </c>
      <c r="AK182" s="25">
        <f t="shared" si="23"/>
        <v>11405306.77984524</v>
      </c>
      <c r="AL182" s="25">
        <f t="shared" si="23"/>
        <v>12154130.832878742</v>
      </c>
      <c r="AM182" s="25">
        <f t="shared" si="23"/>
        <v>12953917.976528397</v>
      </c>
      <c r="AN182" s="25">
        <f t="shared" si="23"/>
        <v>13808210.85951704</v>
      </c>
      <c r="AO182" s="25">
        <f t="shared" si="23"/>
        <v>14720744.771045346</v>
      </c>
      <c r="AP182" s="25">
        <f t="shared" si="23"/>
        <v>15695696.4599242</v>
      </c>
      <c r="AQ182" s="25">
        <f t="shared" si="23"/>
        <v>16737424.238237355</v>
      </c>
      <c r="AR182" s="25">
        <f t="shared" si="23"/>
        <v>17850689.402829472</v>
      </c>
      <c r="AS182" s="25">
        <f t="shared" si="23"/>
        <v>19040546.516536105</v>
      </c>
      <c r="AT182" s="25">
        <f t="shared" si="23"/>
        <v>20312533.58511034</v>
      </c>
      <c r="AU182" s="25">
        <f t="shared" si="23"/>
        <v>21672484.135543644</v>
      </c>
    </row>
    <row r="183" spans="1:47" ht="15">
      <c r="A183" s="2" t="s">
        <v>41</v>
      </c>
      <c r="B183" s="25">
        <f aca="true" t="shared" si="24" ref="B183:AU183">+B172+B176</f>
        <v>148479.04564572856</v>
      </c>
      <c r="C183" s="25">
        <f t="shared" si="24"/>
        <v>155995.99522847403</v>
      </c>
      <c r="D183" s="25">
        <f t="shared" si="24"/>
        <v>163985.14915295495</v>
      </c>
      <c r="E183" s="25">
        <f t="shared" si="24"/>
        <v>172443.1929897782</v>
      </c>
      <c r="F183" s="25">
        <f t="shared" si="24"/>
        <v>181341.1334582373</v>
      </c>
      <c r="G183" s="25">
        <f t="shared" si="24"/>
        <v>190652.84847227903</v>
      </c>
      <c r="H183" s="25">
        <f t="shared" si="24"/>
        <v>200419.1410430405</v>
      </c>
      <c r="I183" s="25">
        <f t="shared" si="24"/>
        <v>210699.8925300475</v>
      </c>
      <c r="J183" s="25">
        <f t="shared" si="24"/>
        <v>221546.06993606949</v>
      </c>
      <c r="K183" s="25">
        <f t="shared" si="24"/>
        <v>233029.02411965502</v>
      </c>
      <c r="L183" s="25">
        <f t="shared" si="24"/>
        <v>245193.77805495512</v>
      </c>
      <c r="M183" s="25">
        <f t="shared" si="24"/>
        <v>258106.02841357503</v>
      </c>
      <c r="N183" s="25">
        <f t="shared" si="24"/>
        <v>271793.20546161744</v>
      </c>
      <c r="O183" s="25">
        <f t="shared" si="24"/>
        <v>286313.22473160084</v>
      </c>
      <c r="P183" s="25">
        <f t="shared" si="24"/>
        <v>301694.15086518636</v>
      </c>
      <c r="Q183" s="25">
        <f t="shared" si="24"/>
        <v>317977.92579978704</v>
      </c>
      <c r="R183" s="25">
        <f t="shared" si="24"/>
        <v>335235.17734689225</v>
      </c>
      <c r="S183" s="25">
        <f t="shared" si="24"/>
        <v>353508.04905033525</v>
      </c>
      <c r="T183" s="25">
        <f t="shared" si="24"/>
        <v>372864.4124979315</v>
      </c>
      <c r="U183" s="25">
        <f t="shared" si="24"/>
        <v>393352.9226314621</v>
      </c>
      <c r="V183" s="25">
        <f t="shared" si="24"/>
        <v>415051.85985503445</v>
      </c>
      <c r="W183" s="25">
        <f t="shared" si="24"/>
        <v>438021.0216542466</v>
      </c>
      <c r="X183" s="25">
        <f t="shared" si="24"/>
        <v>462355.3126744019</v>
      </c>
      <c r="Y183" s="25">
        <f t="shared" si="24"/>
        <v>488132.7373361459</v>
      </c>
      <c r="Z183" s="25">
        <f t="shared" si="24"/>
        <v>515446.71995223034</v>
      </c>
      <c r="AA183" s="25">
        <f t="shared" si="24"/>
        <v>544398.2750083392</v>
      </c>
      <c r="AB183" s="25">
        <f t="shared" si="24"/>
        <v>575116.5271476666</v>
      </c>
      <c r="AC183" s="25">
        <f t="shared" si="24"/>
        <v>607719.252580639</v>
      </c>
      <c r="AD183" s="25">
        <f t="shared" si="24"/>
        <v>642290.8223274328</v>
      </c>
      <c r="AE183" s="25">
        <f t="shared" si="24"/>
        <v>679025.8651140626</v>
      </c>
      <c r="AF183" s="25">
        <f t="shared" si="24"/>
        <v>718034.6856062745</v>
      </c>
      <c r="AG183" s="25">
        <f t="shared" si="24"/>
        <v>759465.2440735011</v>
      </c>
      <c r="AH183" s="25">
        <f t="shared" si="24"/>
        <v>803518.8233896922</v>
      </c>
      <c r="AI183" s="25">
        <f t="shared" si="24"/>
        <v>850324.1971604705</v>
      </c>
      <c r="AJ183" s="25">
        <f t="shared" si="24"/>
        <v>900077.2341476479</v>
      </c>
      <c r="AK183" s="25">
        <f t="shared" si="24"/>
        <v>952966.6809120623</v>
      </c>
      <c r="AL183" s="25">
        <f t="shared" si="24"/>
        <v>1009222.0069425649</v>
      </c>
      <c r="AM183" s="25">
        <f t="shared" si="24"/>
        <v>1069000.0130428092</v>
      </c>
      <c r="AN183" s="25">
        <f t="shared" si="24"/>
        <v>1132562.2436647308</v>
      </c>
      <c r="AO183" s="25">
        <f t="shared" si="24"/>
        <v>1200158.2332784454</v>
      </c>
      <c r="AP183" s="25">
        <f t="shared" si="24"/>
        <v>1272006.0453686598</v>
      </c>
      <c r="AQ183" s="25">
        <f t="shared" si="24"/>
        <v>1348376.1418151776</v>
      </c>
      <c r="AR183" s="25">
        <f t="shared" si="24"/>
        <v>1429549.0325089097</v>
      </c>
      <c r="AS183" s="25">
        <f t="shared" si="24"/>
        <v>1515774.620797583</v>
      </c>
      <c r="AT183" s="25">
        <f t="shared" si="24"/>
        <v>1607453.7065034334</v>
      </c>
      <c r="AU183" s="25">
        <f t="shared" si="24"/>
        <v>1704821.1414338953</v>
      </c>
    </row>
    <row r="184" spans="1:47" ht="15">
      <c r="A184" s="2" t="s">
        <v>102</v>
      </c>
      <c r="B184" s="25">
        <f>SUM(B181:B183)</f>
        <v>1848531.7083247937</v>
      </c>
      <c r="C184" s="25">
        <f aca="true" t="shared" si="25" ref="C184:AU184">SUM(C181:C183)</f>
        <v>1964482.0051494578</v>
      </c>
      <c r="D184" s="25">
        <f t="shared" si="25"/>
        <v>2087788.4387115436</v>
      </c>
      <c r="E184" s="25">
        <f t="shared" si="25"/>
        <v>2219055.448998461</v>
      </c>
      <c r="F184" s="25">
        <f t="shared" si="25"/>
        <v>2359027.6404183283</v>
      </c>
      <c r="G184" s="25">
        <f t="shared" si="25"/>
        <v>2508450.2376143113</v>
      </c>
      <c r="H184" s="25">
        <f t="shared" si="25"/>
        <v>2668016.2143069147</v>
      </c>
      <c r="I184" s="25">
        <f t="shared" si="25"/>
        <v>2838497.9736126545</v>
      </c>
      <c r="J184" s="25">
        <f t="shared" si="25"/>
        <v>3020700.918375804</v>
      </c>
      <c r="K184" s="25">
        <f t="shared" si="25"/>
        <v>3215534.4233785686</v>
      </c>
      <c r="L184" s="25">
        <f t="shared" si="25"/>
        <v>3423934.579277904</v>
      </c>
      <c r="M184" s="25">
        <f t="shared" si="25"/>
        <v>3646968.612511045</v>
      </c>
      <c r="N184" s="25">
        <f t="shared" si="25"/>
        <v>3885712.435339386</v>
      </c>
      <c r="O184" s="25">
        <f t="shared" si="25"/>
        <v>4141394.9633119944</v>
      </c>
      <c r="P184" s="25">
        <f t="shared" si="25"/>
        <v>4415256.6182842655</v>
      </c>
      <c r="Q184" s="25">
        <f t="shared" si="25"/>
        <v>4708691.8163827285</v>
      </c>
      <c r="R184" s="25">
        <f t="shared" si="25"/>
        <v>5023163.977740692</v>
      </c>
      <c r="S184" s="25">
        <f t="shared" si="25"/>
        <v>5360228.263261449</v>
      </c>
      <c r="T184" s="25">
        <f t="shared" si="25"/>
        <v>5721560.401191656</v>
      </c>
      <c r="U184" s="25">
        <f t="shared" si="25"/>
        <v>6108846.732635672</v>
      </c>
      <c r="V184" s="25">
        <f t="shared" si="25"/>
        <v>6524051.382000023</v>
      </c>
      <c r="W184" s="25">
        <f t="shared" si="25"/>
        <v>6969205.500449551</v>
      </c>
      <c r="X184" s="25">
        <f t="shared" si="25"/>
        <v>7446554.732259054</v>
      </c>
      <c r="Y184" s="25">
        <f t="shared" si="25"/>
        <v>7958430.910312896</v>
      </c>
      <c r="Z184" s="25">
        <f t="shared" si="25"/>
        <v>8507347.127874</v>
      </c>
      <c r="AA184" s="25">
        <f t="shared" si="25"/>
        <v>9096133.2091596</v>
      </c>
      <c r="AB184" s="25">
        <f t="shared" si="25"/>
        <v>9727654.951531883</v>
      </c>
      <c r="AC184" s="25">
        <f t="shared" si="25"/>
        <v>10405164.279236991</v>
      </c>
      <c r="AD184" s="25">
        <f t="shared" si="25"/>
        <v>11132043.396132182</v>
      </c>
      <c r="AE184" s="25">
        <f t="shared" si="25"/>
        <v>11911980.537936395</v>
      </c>
      <c r="AF184" s="25">
        <f t="shared" si="25"/>
        <v>12749009.236648187</v>
      </c>
      <c r="AG184" s="25">
        <f t="shared" si="25"/>
        <v>13647334.495253976</v>
      </c>
      <c r="AH184" s="25">
        <f t="shared" si="25"/>
        <v>14611638.437533496</v>
      </c>
      <c r="AI184" s="25">
        <f t="shared" si="25"/>
        <v>15646911.540176053</v>
      </c>
      <c r="AJ184" s="25">
        <f t="shared" si="25"/>
        <v>16758611.39800636</v>
      </c>
      <c r="AK184" s="25">
        <f t="shared" si="25"/>
        <v>17952532.200013444</v>
      </c>
      <c r="AL184" s="25">
        <f t="shared" si="25"/>
        <v>19234940.06896041</v>
      </c>
      <c r="AM184" s="25">
        <f t="shared" si="25"/>
        <v>20612602.73364593</v>
      </c>
      <c r="AN184" s="25">
        <f t="shared" si="25"/>
        <v>22092868.885439586</v>
      </c>
      <c r="AO184" s="25">
        <f t="shared" si="25"/>
        <v>23683450.70856916</v>
      </c>
      <c r="AP184" s="25">
        <f t="shared" si="25"/>
        <v>25392896.202232275</v>
      </c>
      <c r="AQ184" s="25">
        <f t="shared" si="25"/>
        <v>27230325.498260625</v>
      </c>
      <c r="AR184" s="25">
        <f t="shared" si="25"/>
        <v>29205655.566087015</v>
      </c>
      <c r="AS184" s="25">
        <f t="shared" si="25"/>
        <v>31329480.411022566</v>
      </c>
      <c r="AT184" s="25">
        <f t="shared" si="25"/>
        <v>33613571.83659171</v>
      </c>
      <c r="AU184" s="25">
        <f t="shared" si="25"/>
        <v>36070194.564238526</v>
      </c>
    </row>
    <row r="185" spans="2:47" ht="15"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</row>
    <row r="186" spans="2:47" ht="15"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</row>
    <row r="187" spans="2:47" ht="15"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</row>
    <row r="190" ht="15">
      <c r="A190" s="36" t="s">
        <v>98</v>
      </c>
    </row>
    <row r="191" spans="2:3" ht="15">
      <c r="B191" s="112" t="str">
        <f aca="true" t="shared" si="26" ref="B191:B202">+B166</f>
        <v>2004/5</v>
      </c>
      <c r="C191" s="36">
        <f aca="true" t="shared" si="27" ref="C191:C202">+AU166</f>
        <v>2050</v>
      </c>
    </row>
    <row r="192" spans="1:9" ht="15">
      <c r="A192" s="2" t="s">
        <v>9</v>
      </c>
      <c r="B192" s="25">
        <f t="shared" si="26"/>
        <v>30644.982392492264</v>
      </c>
      <c r="C192" s="25">
        <f t="shared" si="27"/>
        <v>261956.19662621166</v>
      </c>
      <c r="H192" s="25"/>
      <c r="I192" s="25"/>
    </row>
    <row r="193" spans="1:9" ht="15">
      <c r="A193" s="2" t="s">
        <v>6</v>
      </c>
      <c r="B193" s="25">
        <f t="shared" si="26"/>
        <v>2489.6164218008953</v>
      </c>
      <c r="C193" s="25">
        <f t="shared" si="27"/>
        <v>44388.3532545378</v>
      </c>
      <c r="H193" s="25"/>
      <c r="I193" s="25"/>
    </row>
    <row r="194" spans="1:9" ht="15">
      <c r="A194" s="2" t="s">
        <v>5</v>
      </c>
      <c r="B194" s="25">
        <f t="shared" si="26"/>
        <v>1792.546496557566</v>
      </c>
      <c r="C194" s="25">
        <f t="shared" si="27"/>
        <v>6762.786243131292</v>
      </c>
      <c r="H194" s="25"/>
      <c r="I194" s="25"/>
    </row>
    <row r="195" spans="1:9" ht="15">
      <c r="A195" s="2" t="s">
        <v>7</v>
      </c>
      <c r="B195" s="25">
        <f t="shared" si="26"/>
        <v>288351.4595173013</v>
      </c>
      <c r="C195" s="25">
        <f t="shared" si="27"/>
        <v>11300874.707294168</v>
      </c>
      <c r="H195" s="25"/>
      <c r="I195" s="25"/>
    </row>
    <row r="196" spans="1:3" ht="15">
      <c r="A196" s="2" t="s">
        <v>29</v>
      </c>
      <c r="B196" s="25">
        <f t="shared" si="26"/>
        <v>570540.6966290516</v>
      </c>
      <c r="C196" s="25">
        <f t="shared" si="27"/>
        <v>8217604.087214895</v>
      </c>
    </row>
    <row r="197" spans="1:3" ht="15">
      <c r="A197" s="2" t="s">
        <v>96</v>
      </c>
      <c r="B197" s="25">
        <f t="shared" si="26"/>
        <v>52305.34718616101</v>
      </c>
      <c r="C197" s="25">
        <f t="shared" si="27"/>
        <v>775831.2472476915</v>
      </c>
    </row>
    <row r="198" spans="1:3" ht="15">
      <c r="A198" s="2" t="s">
        <v>10</v>
      </c>
      <c r="B198" s="25">
        <f t="shared" si="26"/>
        <v>73147.05895816047</v>
      </c>
      <c r="C198" s="25">
        <f t="shared" si="27"/>
        <v>996199.6850255047</v>
      </c>
    </row>
    <row r="199" spans="1:4" ht="15">
      <c r="A199" s="2" t="s">
        <v>4</v>
      </c>
      <c r="B199" s="113">
        <f t="shared" si="26"/>
        <v>31517.18577747276</v>
      </c>
      <c r="C199" s="113">
        <f t="shared" si="27"/>
        <v>1340863.4404691472</v>
      </c>
      <c r="D199" s="2" t="s">
        <v>100</v>
      </c>
    </row>
    <row r="200" spans="1:3" ht="15">
      <c r="A200" s="2" t="s">
        <v>31</v>
      </c>
      <c r="B200" s="25">
        <f t="shared" si="26"/>
        <v>215272.73503980125</v>
      </c>
      <c r="C200" s="25">
        <f t="shared" si="27"/>
        <v>6613170.886870897</v>
      </c>
    </row>
    <row r="201" spans="1:3" ht="15">
      <c r="A201" s="2" t="s">
        <v>97</v>
      </c>
      <c r="B201" s="25">
        <f t="shared" si="26"/>
        <v>96173.69845956755</v>
      </c>
      <c r="C201" s="25">
        <f t="shared" si="27"/>
        <v>928989.8941862038</v>
      </c>
    </row>
    <row r="202" spans="1:3" ht="15">
      <c r="A202" s="2" t="s">
        <v>8</v>
      </c>
      <c r="B202" s="25">
        <f t="shared" si="26"/>
        <v>486296.3814464273</v>
      </c>
      <c r="C202" s="25">
        <f t="shared" si="27"/>
        <v>5583553.279806139</v>
      </c>
    </row>
    <row r="203" ht="15">
      <c r="B203" s="25">
        <f>SUM(B192:B202)</f>
        <v>1848531.7083247937</v>
      </c>
    </row>
    <row r="206" spans="1:8" ht="37.5" customHeight="1" thickBot="1">
      <c r="A206" s="226" t="s">
        <v>114</v>
      </c>
      <c r="B206" s="226"/>
      <c r="C206" s="226"/>
      <c r="D206" s="226"/>
      <c r="E206" s="226"/>
      <c r="F206" s="226"/>
      <c r="G206" s="226"/>
      <c r="H206" s="226"/>
    </row>
    <row r="207" spans="1:14" ht="15.75" thickBot="1">
      <c r="A207" s="89"/>
      <c r="B207" s="84" t="s">
        <v>89</v>
      </c>
      <c r="C207" s="106" t="s">
        <v>109</v>
      </c>
      <c r="D207" s="123" t="s">
        <v>93</v>
      </c>
      <c r="E207" s="228" t="s">
        <v>92</v>
      </c>
      <c r="F207" s="229"/>
      <c r="G207" s="230"/>
      <c r="H207" s="106" t="s">
        <v>109</v>
      </c>
      <c r="I207" s="116" t="s">
        <v>121</v>
      </c>
      <c r="K207" s="53" t="s">
        <v>111</v>
      </c>
      <c r="N207" s="2" t="s">
        <v>122</v>
      </c>
    </row>
    <row r="208" spans="1:12" ht="15.75" thickBot="1">
      <c r="A208" s="90"/>
      <c r="B208" s="85" t="s">
        <v>90</v>
      </c>
      <c r="C208" s="121">
        <v>2005</v>
      </c>
      <c r="D208" s="124" t="s">
        <v>88</v>
      </c>
      <c r="E208" s="125" t="s">
        <v>48</v>
      </c>
      <c r="F208" s="86" t="s">
        <v>49</v>
      </c>
      <c r="G208" s="94" t="s">
        <v>50</v>
      </c>
      <c r="H208" s="121">
        <v>2050</v>
      </c>
      <c r="I208" s="152" t="s">
        <v>90</v>
      </c>
      <c r="J208" s="175" t="s">
        <v>48</v>
      </c>
      <c r="K208" s="176" t="s">
        <v>49</v>
      </c>
      <c r="L208" s="177" t="s">
        <v>50</v>
      </c>
    </row>
    <row r="209" spans="1:15" ht="15.75">
      <c r="A209" s="118" t="s">
        <v>39</v>
      </c>
      <c r="B209" s="126">
        <f>+B181</f>
        <v>324150.8082131325</v>
      </c>
      <c r="C209" s="127">
        <f>+'[8]GDP Current and projected'!$C$101*1000</f>
        <v>14165914.608258214</v>
      </c>
      <c r="D209" s="128">
        <f>+AU181</f>
        <v>12692889.287260985</v>
      </c>
      <c r="E209" s="128">
        <f>+E213+E214+E215+E219</f>
        <v>10879148.114800544</v>
      </c>
      <c r="F209" s="129">
        <f>+F213+F214+F215+F219</f>
        <v>18257403.08550962</v>
      </c>
      <c r="G209" s="130">
        <f>+G213+G214+G215+G219</f>
        <v>27069989.535468385</v>
      </c>
      <c r="H209" s="131">
        <f>+E136</f>
        <v>498548054.95531696</v>
      </c>
      <c r="I209" s="142">
        <f>+B209/C209</f>
        <v>0.02288244826946538</v>
      </c>
      <c r="J209" s="143">
        <f aca="true" t="shared" si="28" ref="J209:J218">+E209/$H209</f>
        <v>0.021821663943259396</v>
      </c>
      <c r="K209" s="144">
        <f aca="true" t="shared" si="29" ref="K209:K218">+F209/$H209</f>
        <v>0.036621149965465144</v>
      </c>
      <c r="L209" s="145">
        <f aca="true" t="shared" si="30" ref="L209:L218">+G209/$H209</f>
        <v>0.054297653488778665</v>
      </c>
      <c r="N209" s="25">
        <f>+AVERAGE(E209:G209)</f>
        <v>18735513.578592848</v>
      </c>
      <c r="O209" s="117">
        <f>+N209/H209</f>
        <v>0.03758015579916773</v>
      </c>
    </row>
    <row r="210" spans="1:15" ht="15.75">
      <c r="A210" s="119" t="s">
        <v>40</v>
      </c>
      <c r="B210" s="132">
        <f>+B182</f>
        <v>1375901.8544659328</v>
      </c>
      <c r="C210" s="133">
        <f>+'[8]GDP Current and projected'!$C$102*1000</f>
        <v>31328362.818796355</v>
      </c>
      <c r="D210" s="134">
        <f>+AU182</f>
        <v>21672484.135543644</v>
      </c>
      <c r="E210" s="134">
        <f>+E212+E216+E218+E220+E222</f>
        <v>8355167.191479725</v>
      </c>
      <c r="F210" s="135">
        <f>+F212+F216+F218+F220+F222</f>
        <v>9638132.393550124</v>
      </c>
      <c r="G210" s="136">
        <f>+G212+G216+G218+G220+G222</f>
        <v>12882132.69464499</v>
      </c>
      <c r="H210" s="136">
        <f>+E141</f>
        <v>706148367.9970729</v>
      </c>
      <c r="I210" s="142">
        <f>+B210/C210</f>
        <v>0.043918728291809137</v>
      </c>
      <c r="J210" s="146">
        <f t="shared" si="28"/>
        <v>0.011832027899715202</v>
      </c>
      <c r="K210" s="142">
        <f t="shared" si="29"/>
        <v>0.013648877247833667</v>
      </c>
      <c r="L210" s="147">
        <f t="shared" si="30"/>
        <v>0.018242813094908106</v>
      </c>
      <c r="N210" s="25">
        <f>+AVERAGE(E210:G210)</f>
        <v>10291810.759891612</v>
      </c>
      <c r="O210" s="117">
        <f aca="true" t="shared" si="31" ref="O210:O222">+N210/H210</f>
        <v>0.014574572747485658</v>
      </c>
    </row>
    <row r="211" spans="1:15" ht="16.5" thickBot="1">
      <c r="A211" s="120" t="s">
        <v>41</v>
      </c>
      <c r="B211" s="137">
        <f>+B183</f>
        <v>148479.04564572856</v>
      </c>
      <c r="C211" s="138">
        <f>+'[8]GDP Current and projected'!$C$103*1000</f>
        <v>13736871.080673803</v>
      </c>
      <c r="D211" s="139">
        <f>+AU183</f>
        <v>1704821.1414338953</v>
      </c>
      <c r="E211" s="139">
        <f>+E217+E221</f>
        <v>602370.1366399763</v>
      </c>
      <c r="F211" s="140">
        <f>+F217+F221</f>
        <v>1441899.8365105344</v>
      </c>
      <c r="G211" s="141">
        <f>+G217+G221</f>
        <v>1863558.9321585177</v>
      </c>
      <c r="H211" s="141">
        <f>+E146</f>
        <v>310860005.7717659</v>
      </c>
      <c r="I211" s="142">
        <f>+B211/C211</f>
        <v>0.010808796615600585</v>
      </c>
      <c r="J211" s="148">
        <f t="shared" si="28"/>
        <v>0.0019377537330493321</v>
      </c>
      <c r="K211" s="149">
        <f t="shared" si="29"/>
        <v>0.00463842182892186</v>
      </c>
      <c r="L211" s="150">
        <f t="shared" si="30"/>
        <v>0.005994849442056392</v>
      </c>
      <c r="N211" s="25">
        <f>+AVERAGE(E211:G211)</f>
        <v>1302609.6351030094</v>
      </c>
      <c r="O211" s="117">
        <f t="shared" si="31"/>
        <v>0.004190341668009195</v>
      </c>
    </row>
    <row r="212" spans="1:15" ht="15.75">
      <c r="A212" s="89" t="s">
        <v>9</v>
      </c>
      <c r="B212" s="126">
        <f aca="true" t="shared" si="32" ref="B212:B222">+B192</f>
        <v>30644.982392492264</v>
      </c>
      <c r="C212" s="130">
        <f>+'[8]GDP Current and projected'!$C85*1000</f>
        <v>795882.875053163</v>
      </c>
      <c r="D212" s="128">
        <f aca="true" t="shared" si="33" ref="D212:D222">+C192</f>
        <v>261956.19662621166</v>
      </c>
      <c r="E212" s="134">
        <f>+$D212*('Tanser 2003 data'!C40/100)</f>
        <v>163460.66669475604</v>
      </c>
      <c r="F212" s="135">
        <f>+$D212*('Tanser 2003 data'!D40/100)</f>
        <v>169922.25287820262</v>
      </c>
      <c r="G212" s="136">
        <f>+$D212*('Tanser 2003 data'!E40/100)</f>
        <v>205199.02069053246</v>
      </c>
      <c r="H212" s="126">
        <f>+'[8]GDP Current and projected'!$AV85*1000</f>
        <v>6803281.797934351</v>
      </c>
      <c r="I212" s="142">
        <f aca="true" t="shared" si="34" ref="I212:I222">+B212/C212</f>
        <v>0.038504387207031254</v>
      </c>
      <c r="J212" s="143">
        <f t="shared" si="28"/>
        <v>0.024026737617187467</v>
      </c>
      <c r="K212" s="144">
        <f t="shared" si="29"/>
        <v>0.024976512501627572</v>
      </c>
      <c r="L212" s="145">
        <f t="shared" si="30"/>
        <v>0.03016176997884111</v>
      </c>
      <c r="N212" s="25">
        <f aca="true" t="shared" si="35" ref="N212:N222">+AVERAGE(E212:G212)</f>
        <v>179527.3134211637</v>
      </c>
      <c r="O212" s="117">
        <f t="shared" si="31"/>
        <v>0.02638834003255205</v>
      </c>
    </row>
    <row r="213" spans="1:15" ht="15.75">
      <c r="A213" s="122" t="s">
        <v>6</v>
      </c>
      <c r="B213" s="132">
        <f t="shared" si="32"/>
        <v>2489.6164218008953</v>
      </c>
      <c r="C213" s="136">
        <f>+'[8]GDP Current and projected'!$C86*1000</f>
        <v>708843.6369365465</v>
      </c>
      <c r="D213" s="134">
        <f t="shared" si="33"/>
        <v>44388.3532545378</v>
      </c>
      <c r="E213" s="134">
        <f>+$D213*('Tanser 2003 data'!C41/100)</f>
        <v>15683.884816603353</v>
      </c>
      <c r="F213" s="135">
        <f>+$D213*('Tanser 2003 data'!D41/100)</f>
        <v>37542.682774837966</v>
      </c>
      <c r="G213" s="136">
        <f>+$D213*('Tanser 2003 data'!E41/100)</f>
        <v>48521.40214646031</v>
      </c>
      <c r="H213" s="132">
        <f>+'[8]GDP Current and projected'!$AV86*1000</f>
        <v>12638252.818002615</v>
      </c>
      <c r="I213" s="142">
        <f t="shared" si="34"/>
        <v>0.0035122222900390624</v>
      </c>
      <c r="J213" s="146">
        <f t="shared" si="28"/>
        <v>0.0012409852091471358</v>
      </c>
      <c r="K213" s="142">
        <f t="shared" si="29"/>
        <v>0.002970559563530817</v>
      </c>
      <c r="L213" s="147">
        <f t="shared" si="30"/>
        <v>0.0038392492099338115</v>
      </c>
      <c r="N213" s="25">
        <f t="shared" si="35"/>
        <v>33915.98991263387</v>
      </c>
      <c r="O213" s="117">
        <f t="shared" si="31"/>
        <v>0.0026835979942039213</v>
      </c>
    </row>
    <row r="214" spans="1:15" ht="15.75">
      <c r="A214" s="122" t="s">
        <v>5</v>
      </c>
      <c r="B214" s="132">
        <f t="shared" si="32"/>
        <v>1792.546496557566</v>
      </c>
      <c r="C214" s="136">
        <f>+'[8]GDP Current and projected'!$C87*1000</f>
        <v>1171435.2245111305</v>
      </c>
      <c r="D214" s="134">
        <f t="shared" si="33"/>
        <v>6762.786243131292</v>
      </c>
      <c r="E214" s="134">
        <f>+$D214*('Tanser 2003 data'!C42/100)</f>
        <v>2389.5178059063896</v>
      </c>
      <c r="F214" s="135">
        <f>+$D214*('Tanser 2003 data'!D42/100)</f>
        <v>2673.554828117904</v>
      </c>
      <c r="G214" s="136">
        <f>+$D214*('Tanser 2003 data'!E42/100)</f>
        <v>2885.455463736018</v>
      </c>
      <c r="H214" s="132">
        <f>+'[8]GDP Current and projected'!$AV87*1000</f>
        <v>4419503.782053712</v>
      </c>
      <c r="I214" s="142">
        <f t="shared" si="34"/>
        <v>0.001530213928222656</v>
      </c>
      <c r="J214" s="146">
        <f t="shared" si="28"/>
        <v>0.0005406755879720049</v>
      </c>
      <c r="K214" s="142">
        <f t="shared" si="29"/>
        <v>0.0006049445729573563</v>
      </c>
      <c r="L214" s="147">
        <f t="shared" si="30"/>
        <v>0.0006528912760416663</v>
      </c>
      <c r="N214" s="25">
        <f t="shared" si="35"/>
        <v>2649.509365920104</v>
      </c>
      <c r="O214" s="117">
        <f t="shared" si="31"/>
        <v>0.0005995038123236758</v>
      </c>
    </row>
    <row r="215" spans="1:15" ht="15.75">
      <c r="A215" s="122" t="s">
        <v>7</v>
      </c>
      <c r="B215" s="132">
        <f t="shared" si="32"/>
        <v>288351.4595173013</v>
      </c>
      <c r="C215" s="136">
        <f>+'[8]GDP Current and projected'!$C88*1000</f>
        <v>12285635.746810537</v>
      </c>
      <c r="D215" s="134">
        <f t="shared" si="33"/>
        <v>11300874.707294168</v>
      </c>
      <c r="E215" s="134">
        <f>+$D215*('Tanser 2003 data'!C43/100)</f>
        <v>11248137.291993462</v>
      </c>
      <c r="F215" s="135">
        <f>+$D215*('Tanser 2003 data'!D43/100)</f>
        <v>17410880.96570455</v>
      </c>
      <c r="G215" s="136">
        <f>+$D215*('Tanser 2003 data'!E43/100)</f>
        <v>26315970.235052355</v>
      </c>
      <c r="H215" s="132">
        <f>+'[8]GDP Current and projected'!$AV88*1000</f>
        <v>481490298.3552606</v>
      </c>
      <c r="I215" s="142">
        <f t="shared" si="34"/>
        <v>0.023470617675781243</v>
      </c>
      <c r="J215" s="146">
        <f t="shared" si="28"/>
        <v>0.023361088126627606</v>
      </c>
      <c r="K215" s="142">
        <f t="shared" si="29"/>
        <v>0.03616039829915365</v>
      </c>
      <c r="L215" s="147">
        <f t="shared" si="30"/>
        <v>0.054655245027669275</v>
      </c>
      <c r="N215" s="25">
        <f t="shared" si="35"/>
        <v>18324996.16425012</v>
      </c>
      <c r="O215" s="117">
        <f t="shared" si="31"/>
        <v>0.03805891048448351</v>
      </c>
    </row>
    <row r="216" spans="1:15" ht="15.75">
      <c r="A216" s="122" t="s">
        <v>29</v>
      </c>
      <c r="B216" s="132">
        <f t="shared" si="32"/>
        <v>570540.6966290516</v>
      </c>
      <c r="C216" s="136">
        <f>+'[8]GDP Current and projected'!$C90*1000</f>
        <v>13898776.334620727</v>
      </c>
      <c r="D216" s="134">
        <f t="shared" si="33"/>
        <v>8217604.087214895</v>
      </c>
      <c r="E216" s="134">
        <f>+$D216*('Tanser 2003 data'!C45/100)</f>
        <v>3864100.0552326026</v>
      </c>
      <c r="F216" s="135">
        <f>+$D216*('Tanser 2003 data'!D45/100)</f>
        <v>4380896.04560634</v>
      </c>
      <c r="G216" s="136">
        <f>+$D216*('Tanser 2003 data'!E45/100)</f>
        <v>5799802.351332113</v>
      </c>
      <c r="H216" s="132">
        <f>+'[8]GDP Current and projected'!$AV90*1000</f>
        <v>200186668.3472079</v>
      </c>
      <c r="I216" s="142">
        <f t="shared" si="34"/>
        <v>0.04104970703125</v>
      </c>
      <c r="J216" s="146">
        <f t="shared" si="28"/>
        <v>0.019302484461805557</v>
      </c>
      <c r="K216" s="142">
        <f t="shared" si="29"/>
        <v>0.021884054926215285</v>
      </c>
      <c r="L216" s="147">
        <f t="shared" si="30"/>
        <v>0.028971971006944458</v>
      </c>
      <c r="N216" s="25">
        <f t="shared" si="35"/>
        <v>4681599.4840570185</v>
      </c>
      <c r="O216" s="117">
        <f t="shared" si="31"/>
        <v>0.023386170131655098</v>
      </c>
    </row>
    <row r="217" spans="1:15" ht="15.75">
      <c r="A217" s="122" t="s">
        <v>96</v>
      </c>
      <c r="B217" s="132">
        <f t="shared" si="32"/>
        <v>52305.34718616101</v>
      </c>
      <c r="C217" s="136">
        <f>+'[8]GDP Current and projected'!$C91*1000</f>
        <v>4839146.210843444</v>
      </c>
      <c r="D217" s="134">
        <f t="shared" si="33"/>
        <v>775831.2472476915</v>
      </c>
      <c r="E217" s="134">
        <f>+$D217*('Tanser 2003 data'!C46/100)</f>
        <v>274127.0406941843</v>
      </c>
      <c r="F217" s="135">
        <f>+$D217*('Tanser 2003 data'!D46/100)</f>
        <v>656180.8282277142</v>
      </c>
      <c r="G217" s="136">
        <f>+$D217*('Tanser 2003 data'!E46/100)</f>
        <v>848069.7567136431</v>
      </c>
      <c r="H217" s="132">
        <f>+'[8]GDP Current and projected'!$AV91*1000</f>
        <v>69699125.61156408</v>
      </c>
      <c r="I217" s="142">
        <f t="shared" si="34"/>
        <v>0.010808796615600585</v>
      </c>
      <c r="J217" s="146">
        <f t="shared" si="28"/>
        <v>0.003933005447183152</v>
      </c>
      <c r="K217" s="142">
        <f t="shared" si="29"/>
        <v>0.009414477189923949</v>
      </c>
      <c r="L217" s="147">
        <f t="shared" si="30"/>
        <v>0.012167581002952154</v>
      </c>
      <c r="N217" s="25">
        <f t="shared" si="35"/>
        <v>592792.5418785139</v>
      </c>
      <c r="O217" s="117">
        <f t="shared" si="31"/>
        <v>0.008505021213353085</v>
      </c>
    </row>
    <row r="218" spans="1:15" ht="15.75">
      <c r="A218" s="122" t="s">
        <v>10</v>
      </c>
      <c r="B218" s="132">
        <f t="shared" si="32"/>
        <v>73147.05895816047</v>
      </c>
      <c r="C218" s="136">
        <f>+'[8]GDP Current and projected'!$C92*1000</f>
        <v>2389503.467751753</v>
      </c>
      <c r="D218" s="134">
        <f t="shared" si="33"/>
        <v>996199.6850255047</v>
      </c>
      <c r="E218" s="134">
        <f>+$D218*('Tanser 2003 data'!C47/100)</f>
        <v>689370.1820376491</v>
      </c>
      <c r="F218" s="135">
        <f>+$D218*('Tanser 2003 data'!D47/100)</f>
        <v>813563.076104162</v>
      </c>
      <c r="G218" s="136">
        <f>+$D218*('Tanser 2003 data'!E47/100)</f>
        <v>1137660.0402991264</v>
      </c>
      <c r="H218" s="132">
        <f>+'[8]GDP Current and projected'!$AV92*1000</f>
        <v>28383080.489689596</v>
      </c>
      <c r="I218" s="142">
        <f t="shared" si="34"/>
        <v>0.030611823730468744</v>
      </c>
      <c r="J218" s="146">
        <f t="shared" si="28"/>
        <v>0.0242880677552977</v>
      </c>
      <c r="K218" s="142">
        <f t="shared" si="29"/>
        <v>0.028663663776724163</v>
      </c>
      <c r="L218" s="147">
        <f t="shared" si="30"/>
        <v>0.04008233146900286</v>
      </c>
      <c r="N218" s="25">
        <f t="shared" si="35"/>
        <v>880197.7661469792</v>
      </c>
      <c r="O218" s="117">
        <f t="shared" si="31"/>
        <v>0.03101135433367491</v>
      </c>
    </row>
    <row r="219" spans="1:15" ht="15.75">
      <c r="A219" s="122" t="s">
        <v>112</v>
      </c>
      <c r="B219" s="132">
        <f t="shared" si="32"/>
        <v>31517.18577747276</v>
      </c>
      <c r="C219" s="136"/>
      <c r="D219" s="134">
        <f t="shared" si="33"/>
        <v>1340863.4404691472</v>
      </c>
      <c r="E219" s="134">
        <f>+$D219*('Tanser 2003 data'!C48/100)</f>
        <v>-387062.5798154271</v>
      </c>
      <c r="F219" s="135">
        <f>+$D219*('Tanser 2003 data'!D48/100)</f>
        <v>806305.8822021137</v>
      </c>
      <c r="G219" s="136">
        <f>+$D219*('Tanser 2003 data'!E48/100)</f>
        <v>702612.442805833</v>
      </c>
      <c r="H219" s="132"/>
      <c r="I219" s="142"/>
      <c r="J219" s="146"/>
      <c r="K219" s="142"/>
      <c r="L219" s="147"/>
      <c r="N219" s="25">
        <f t="shared" si="35"/>
        <v>373951.9150641732</v>
      </c>
      <c r="O219" s="117"/>
    </row>
    <row r="220" spans="1:15" ht="15.75">
      <c r="A220" s="122" t="s">
        <v>31</v>
      </c>
      <c r="B220" s="132">
        <f t="shared" si="32"/>
        <v>215272.73503980125</v>
      </c>
      <c r="C220" s="136">
        <f>+'[8]GDP Current and projected'!$C95*1000</f>
        <v>5244196.624251669</v>
      </c>
      <c r="D220" s="134">
        <f t="shared" si="33"/>
        <v>6613170.886870897</v>
      </c>
      <c r="E220" s="134">
        <f>+$D220*('Tanser 2003 data'!C50/100)</f>
        <v>3109659.9103597365</v>
      </c>
      <c r="F220" s="135">
        <f>+$D220*('Tanser 2003 data'!D50/100)</f>
        <v>3525554.879467396</v>
      </c>
      <c r="G220" s="136">
        <f>+$D220*('Tanser 2003 data'!E50/100)</f>
        <v>4667429.052600438</v>
      </c>
      <c r="H220" s="132">
        <f>+'[8]GDP Current and projected'!$AV95*1000</f>
        <v>142136904.89867932</v>
      </c>
      <c r="I220" s="142">
        <f t="shared" si="34"/>
        <v>0.04104970703125</v>
      </c>
      <c r="J220" s="146">
        <f aca="true" t="shared" si="36" ref="J220:L222">+E220/$H220</f>
        <v>0.021877920534265342</v>
      </c>
      <c r="K220" s="142">
        <f t="shared" si="36"/>
        <v>0.0248039373164946</v>
      </c>
      <c r="L220" s="147">
        <f t="shared" si="36"/>
        <v>0.032837559365230036</v>
      </c>
      <c r="N220" s="25">
        <f t="shared" si="35"/>
        <v>3767547.9474758566</v>
      </c>
      <c r="O220" s="117">
        <f t="shared" si="31"/>
        <v>0.02650647240532999</v>
      </c>
    </row>
    <row r="221" spans="1:15" ht="15.75">
      <c r="A221" s="122" t="s">
        <v>97</v>
      </c>
      <c r="B221" s="132">
        <f t="shared" si="32"/>
        <v>96173.69845956755</v>
      </c>
      <c r="C221" s="136">
        <f>+'[8]GDP Current and projected'!$C96*1000</f>
        <v>8897724.869830359</v>
      </c>
      <c r="D221" s="134">
        <f t="shared" si="33"/>
        <v>928989.8941862038</v>
      </c>
      <c r="E221" s="134">
        <f>+$D221*('Tanser 2003 data'!C51/100)</f>
        <v>328243.095945792</v>
      </c>
      <c r="F221" s="135">
        <f>+$D221*('Tanser 2003 data'!D51/100)</f>
        <v>785719.0082828203</v>
      </c>
      <c r="G221" s="136">
        <f>+$D221*('Tanser 2003 data'!E51/100)</f>
        <v>1015489.1754448747</v>
      </c>
      <c r="H221" s="132">
        <f>+'[8]GDP Current and projected'!$AV96*1000</f>
        <v>241160880.16020182</v>
      </c>
      <c r="I221" s="142">
        <f t="shared" si="34"/>
        <v>0.010808796615600585</v>
      </c>
      <c r="J221" s="146">
        <f t="shared" si="36"/>
        <v>0.0013610959444489584</v>
      </c>
      <c r="K221" s="142">
        <f t="shared" si="36"/>
        <v>0.0032580699148256204</v>
      </c>
      <c r="L221" s="147">
        <f t="shared" si="36"/>
        <v>0.004210837075939891</v>
      </c>
      <c r="N221" s="25">
        <f t="shared" si="35"/>
        <v>709817.0932244956</v>
      </c>
      <c r="O221" s="117">
        <f t="shared" si="31"/>
        <v>0.0029433343117381563</v>
      </c>
    </row>
    <row r="222" spans="1:15" ht="16.5" thickBot="1">
      <c r="A222" s="90" t="s">
        <v>8</v>
      </c>
      <c r="B222" s="137">
        <f t="shared" si="32"/>
        <v>486296.3814464273</v>
      </c>
      <c r="C222" s="141">
        <f>+'[8]GDP Current and projected'!$C97*1000</f>
        <v>9000003.517119043</v>
      </c>
      <c r="D222" s="139">
        <f t="shared" si="33"/>
        <v>5583553.279806139</v>
      </c>
      <c r="E222" s="139">
        <f>+$D222*('Tanser 2003 data'!C52/100)</f>
        <v>528576.377154981</v>
      </c>
      <c r="F222" s="140">
        <f>+$D222*('Tanser 2003 data'!D52/100)</f>
        <v>748196.1394940227</v>
      </c>
      <c r="G222" s="141">
        <f>+$D222*('Tanser 2003 data'!E52/100)</f>
        <v>1072042.2297227788</v>
      </c>
      <c r="H222" s="137">
        <f>+'[8]GDP Current and projected'!$AV97*1000</f>
        <v>328638432.4635618</v>
      </c>
      <c r="I222" s="142">
        <f t="shared" si="34"/>
        <v>0.05403291015625001</v>
      </c>
      <c r="J222" s="148">
        <f t="shared" si="36"/>
        <v>0.0016083827238117918</v>
      </c>
      <c r="K222" s="149">
        <f t="shared" si="36"/>
        <v>0.002276654418916692</v>
      </c>
      <c r="L222" s="150">
        <f t="shared" si="36"/>
        <v>0.0032620720032239168</v>
      </c>
      <c r="N222" s="25">
        <f t="shared" si="35"/>
        <v>782938.2487905942</v>
      </c>
      <c r="O222" s="117">
        <f t="shared" si="31"/>
        <v>0.002382369715317467</v>
      </c>
    </row>
    <row r="223" spans="1:8" ht="18.75" customHeight="1" thickBot="1">
      <c r="A223" s="223" t="s">
        <v>113</v>
      </c>
      <c r="B223" s="224"/>
      <c r="C223" s="224"/>
      <c r="D223" s="224"/>
      <c r="E223" s="224"/>
      <c r="F223" s="224"/>
      <c r="G223" s="224"/>
      <c r="H223" s="225"/>
    </row>
    <row r="225" spans="1:8" ht="15">
      <c r="A225" s="3"/>
      <c r="B225" s="3"/>
      <c r="C225" s="3"/>
      <c r="D225" s="3"/>
      <c r="E225" s="3"/>
      <c r="F225" s="3"/>
      <c r="G225" s="3"/>
      <c r="H225" s="3"/>
    </row>
    <row r="226" spans="1:8" ht="15">
      <c r="A226" s="3"/>
      <c r="B226" s="115"/>
      <c r="C226" s="3"/>
      <c r="D226" s="115"/>
      <c r="E226" s="115"/>
      <c r="F226" s="115"/>
      <c r="G226" s="115"/>
      <c r="H226" s="115"/>
    </row>
    <row r="227" spans="1:8" ht="15">
      <c r="A227" s="3"/>
      <c r="B227" s="115"/>
      <c r="C227" s="3"/>
      <c r="D227" s="115"/>
      <c r="E227" s="115"/>
      <c r="F227" s="115"/>
      <c r="G227" s="115"/>
      <c r="H227" s="115"/>
    </row>
    <row r="228" spans="1:8" ht="15">
      <c r="A228" s="3"/>
      <c r="B228" s="3"/>
      <c r="C228" s="3"/>
      <c r="D228" s="3"/>
      <c r="E228" s="3"/>
      <c r="F228" s="3"/>
      <c r="G228" s="3"/>
      <c r="H228" s="3"/>
    </row>
  </sheetData>
  <mergeCells count="8">
    <mergeCell ref="A223:H223"/>
    <mergeCell ref="A206:H206"/>
    <mergeCell ref="P119:R119"/>
    <mergeCell ref="E207:G207"/>
    <mergeCell ref="E146:G146"/>
    <mergeCell ref="E130:G130"/>
    <mergeCell ref="E136:G136"/>
    <mergeCell ref="E141:G14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Alec</dc:creator>
  <cp:keywords/>
  <dc:description/>
  <cp:lastModifiedBy>Joy Hecht</cp:lastModifiedBy>
  <dcterms:created xsi:type="dcterms:W3CDTF">2011-01-04T13:06:05Z</dcterms:created>
  <dcterms:modified xsi:type="dcterms:W3CDTF">2011-03-22T15:00:38Z</dcterms:modified>
  <cp:category/>
  <cp:version/>
  <cp:contentType/>
  <cp:contentStatus/>
</cp:coreProperties>
</file>